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5" yWindow="1125" windowWidth="15000" windowHeight="9885" activeTab="2"/>
  </bookViews>
  <sheets>
    <sheet name="original" sheetId="1" r:id="rId1"/>
    <sheet name="data" sheetId="2" r:id="rId2"/>
    <sheet name="Graph" sheetId="3" r:id="rId3"/>
  </sheets>
  <calcPr calcId="145621"/>
</workbook>
</file>

<file path=xl/calcChain.xml><?xml version="1.0" encoding="utf-8"?>
<calcChain xmlns="http://schemas.openxmlformats.org/spreadsheetml/2006/main">
  <c r="O8" i="2" l="1"/>
  <c r="N8" i="2"/>
  <c r="M8" i="2"/>
  <c r="L8" i="2"/>
  <c r="O4" i="2"/>
  <c r="N4" i="2"/>
  <c r="M4" i="2"/>
  <c r="L4" i="2"/>
  <c r="F2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2" i="2"/>
  <c r="N15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0" i="1"/>
  <c r="R12" i="1"/>
  <c r="R13" i="1"/>
  <c r="R9" i="1"/>
  <c r="R8" i="1"/>
</calcChain>
</file>

<file path=xl/sharedStrings.xml><?xml version="1.0" encoding="utf-8"?>
<sst xmlns="http://schemas.openxmlformats.org/spreadsheetml/2006/main" count="335" uniqueCount="188">
  <si>
    <t>3212</t>
  </si>
  <si>
    <t>RWS2-134B-45 1000x</t>
  </si>
  <si>
    <t>GG2-15-112 1000x</t>
  </si>
  <si>
    <t>3208</t>
  </si>
  <si>
    <t>3102</t>
  </si>
  <si>
    <t>RWS2-134C-60 1000x</t>
  </si>
  <si>
    <t>RWS2-134A-30 1000x</t>
  </si>
  <si>
    <t>Vial Number</t>
  </si>
  <si>
    <t>3306</t>
  </si>
  <si>
    <t>GG2-15-42 1000x</t>
  </si>
  <si>
    <t>RWS2-134B-180 1000x</t>
  </si>
  <si>
    <t>GG2-15-152 1000x</t>
  </si>
  <si>
    <t>4103</t>
  </si>
  <si>
    <t>50 ppb Cal</t>
  </si>
  <si>
    <t>Blank</t>
  </si>
  <si>
    <t>GG2-15-157 1000x</t>
  </si>
  <si>
    <t>1303</t>
  </si>
  <si>
    <t>GG2-15-1 1000x</t>
  </si>
  <si>
    <t>3504</t>
  </si>
  <si>
    <t>GG2-15-107 1000x</t>
  </si>
  <si>
    <t>4105</t>
  </si>
  <si>
    <t>3509</t>
  </si>
  <si>
    <t>RWS2-134C-10 1000x</t>
  </si>
  <si>
    <t>4104</t>
  </si>
  <si>
    <t>3105</t>
  </si>
  <si>
    <t>GG2-15-11 1000x</t>
  </si>
  <si>
    <t>GG2-15-137 1000x</t>
  </si>
  <si>
    <t>GG2-15-187 1000x</t>
  </si>
  <si>
    <t>3304</t>
  </si>
  <si>
    <t>3104</t>
  </si>
  <si>
    <t>Sample</t>
  </si>
  <si>
    <t>GG2-15-73 1000x</t>
  </si>
  <si>
    <t>GG2-15-132 1000x</t>
  </si>
  <si>
    <t>4109</t>
  </si>
  <si>
    <t>200 ppb Cal</t>
  </si>
  <si>
    <t>GG2-15-207 1000x</t>
  </si>
  <si>
    <t>RWS2-134C-30 1000x</t>
  </si>
  <si>
    <t>4102</t>
  </si>
  <si>
    <t>GG2-15-147 1000x</t>
  </si>
  <si>
    <t>GG2-15-127 1000x</t>
  </si>
  <si>
    <t>1000 ppb Cal</t>
  </si>
  <si>
    <t>3302</t>
  </si>
  <si>
    <t>GG2-15-71 1000x</t>
  </si>
  <si>
    <t>3505</t>
  </si>
  <si>
    <t>GG2-15-102 1000x</t>
  </si>
  <si>
    <t>10 ppb Cal</t>
  </si>
  <si>
    <t>3103</t>
  </si>
  <si>
    <t>3111</t>
  </si>
  <si>
    <t>3202</t>
  </si>
  <si>
    <t>3210</t>
  </si>
  <si>
    <t>3301</t>
  </si>
  <si>
    <t>Comment</t>
  </si>
  <si>
    <t>RWS2-134A-22 1000x</t>
  </si>
  <si>
    <t>3402</t>
  </si>
  <si>
    <t>1301</t>
  </si>
  <si>
    <t>GG2-15-31 1000x</t>
  </si>
  <si>
    <t>RWS2-134B-30 1000x</t>
  </si>
  <si>
    <t>200 ppb QC</t>
  </si>
  <si>
    <t>RWS2-134C-22 1000x</t>
  </si>
  <si>
    <t>RWS2-134B-60 1000x</t>
  </si>
  <si>
    <t>3502</t>
  </si>
  <si>
    <t>GG2-15-INF 1000x</t>
  </si>
  <si>
    <t>1302</t>
  </si>
  <si>
    <t>3412</t>
  </si>
  <si>
    <t>RWS2-134B-90 1000x</t>
  </si>
  <si>
    <t>3101</t>
  </si>
  <si>
    <t>4101</t>
  </si>
  <si>
    <t>GG2-15-87 1000x</t>
  </si>
  <si>
    <t>3303</t>
  </si>
  <si>
    <t>3312</t>
  </si>
  <si>
    <t>Cal Blank</t>
  </si>
  <si>
    <t>3404</t>
  </si>
  <si>
    <t>GG2-15-172 1000x</t>
  </si>
  <si>
    <t xml:space="preserve">103  Rh ( ISTD )  [ He ] </t>
  </si>
  <si>
    <t>1304</t>
  </si>
  <si>
    <t>RWS2-134C-45 1000x</t>
  </si>
  <si>
    <t>RWS2-134B-10 1000x</t>
  </si>
  <si>
    <t>GG2-15-192 1000x</t>
  </si>
  <si>
    <t>3205</t>
  </si>
  <si>
    <t>3204</t>
  </si>
  <si>
    <t>4108</t>
  </si>
  <si>
    <t>3207</t>
  </si>
  <si>
    <t xml:space="preserve">153  Eu  [ He ] </t>
  </si>
  <si>
    <t>3410</t>
  </si>
  <si>
    <t>RWS2-134A-60 1000x</t>
  </si>
  <si>
    <t>RWS2-134A-5 1000x</t>
  </si>
  <si>
    <t>3501</t>
  </si>
  <si>
    <t>4110</t>
  </si>
  <si>
    <t>3507</t>
  </si>
  <si>
    <t>RWS2-134A-90 1000x</t>
  </si>
  <si>
    <t>3409</t>
  </si>
  <si>
    <t>3311</t>
  </si>
  <si>
    <t>RWS2-134A-15 1000x</t>
  </si>
  <si>
    <t>3508</t>
  </si>
  <si>
    <t>GG2-15-6 1000x</t>
  </si>
  <si>
    <t>GG2-15-66 1000x</t>
  </si>
  <si>
    <t>RWS2-134INF 1000x</t>
  </si>
  <si>
    <t>RWS2-134B-22 1000x</t>
  </si>
  <si>
    <t>3411</t>
  </si>
  <si>
    <t>GG2-15-36 1000x</t>
  </si>
  <si>
    <t>GG2-15-51 1000x</t>
  </si>
  <si>
    <t>RWS2-134C-180 1000x</t>
  </si>
  <si>
    <t>3307</t>
  </si>
  <si>
    <t>3106</t>
  </si>
  <si>
    <t>3506</t>
  </si>
  <si>
    <t>RWS2-134C-90 1000x</t>
  </si>
  <si>
    <t>GG2-15-21 1000x</t>
  </si>
  <si>
    <t>GG2-15-46 1000x</t>
  </si>
  <si>
    <t>GG2-15-78 1000x</t>
  </si>
  <si>
    <t>3503</t>
  </si>
  <si>
    <t>GG2-15-97 1000x</t>
  </si>
  <si>
    <t>10 ppb QC</t>
  </si>
  <si>
    <t xml:space="preserve">103  Rh ( ISTD )  [ No Gas ] </t>
  </si>
  <si>
    <t>3401</t>
  </si>
  <si>
    <t>3407</t>
  </si>
  <si>
    <t>3203</t>
  </si>
  <si>
    <t>4106</t>
  </si>
  <si>
    <t>3309</t>
  </si>
  <si>
    <t>GG2-15-167 1000x</t>
  </si>
  <si>
    <t>GG2-15-177 1000x</t>
  </si>
  <si>
    <t>3512</t>
  </si>
  <si>
    <t>GG2-15-202 1000x</t>
  </si>
  <si>
    <t>3408</t>
  </si>
  <si>
    <t>RWS2-134A-180 1000x</t>
  </si>
  <si>
    <t>3109</t>
  </si>
  <si>
    <t>3201</t>
  </si>
  <si>
    <t>CPS RSD</t>
  </si>
  <si>
    <t>RWS2-134B-15 1000x</t>
  </si>
  <si>
    <t>3209</t>
  </si>
  <si>
    <t>CPS</t>
  </si>
  <si>
    <t>3305</t>
  </si>
  <si>
    <t>3406</t>
  </si>
  <si>
    <t>GG2-15-117 1000x</t>
  </si>
  <si>
    <t>GG2-15-92 1000x</t>
  </si>
  <si>
    <t>GG2-15-197 1000x</t>
  </si>
  <si>
    <t>GG2-15-56 1000x</t>
  </si>
  <si>
    <t>3110</t>
  </si>
  <si>
    <t>3107</t>
  </si>
  <si>
    <t>Sample Name</t>
  </si>
  <si>
    <t>3310</t>
  </si>
  <si>
    <t>RWS2-134A-10 1000x</t>
  </si>
  <si>
    <t>4111</t>
  </si>
  <si>
    <t xml:space="preserve">153  Eu  [ No Gas ] </t>
  </si>
  <si>
    <t>3112</t>
  </si>
  <si>
    <t>GG2-15-82 1000x</t>
  </si>
  <si>
    <t>3211</t>
  </si>
  <si>
    <t>3206</t>
  </si>
  <si>
    <t>1305</t>
  </si>
  <si>
    <t>4107</t>
  </si>
  <si>
    <t/>
  </si>
  <si>
    <t>3108</t>
  </si>
  <si>
    <t>GG2-15-61 1000x</t>
  </si>
  <si>
    <t>RWS2-134C-15 1000x</t>
  </si>
  <si>
    <t>4112</t>
  </si>
  <si>
    <t>3405</t>
  </si>
  <si>
    <t>GG2-15-26 1000x</t>
  </si>
  <si>
    <t>GG2-15-182 1000x</t>
  </si>
  <si>
    <t>GG2-15-122 1000x</t>
  </si>
  <si>
    <t>3511</t>
  </si>
  <si>
    <t>GG2-15-142 1000x</t>
  </si>
  <si>
    <t>3403</t>
  </si>
  <si>
    <t>RWS2-134B-5 1000x</t>
  </si>
  <si>
    <t>3510</t>
  </si>
  <si>
    <t>3308</t>
  </si>
  <si>
    <t>RWS2-134C-5 1000x</t>
  </si>
  <si>
    <t>RWS2-134A-45 1000x</t>
  </si>
  <si>
    <t>GG2-15-16 1000x</t>
  </si>
  <si>
    <t>Rjct</t>
  </si>
  <si>
    <t>GG2-15-162 1000x</t>
  </si>
  <si>
    <t>slope</t>
  </si>
  <si>
    <t>intercept</t>
  </si>
  <si>
    <t>10ppb</t>
  </si>
  <si>
    <t>He Eu</t>
  </si>
  <si>
    <t>Sample ID</t>
  </si>
  <si>
    <t>Eu</t>
  </si>
  <si>
    <t xml:space="preserve">DF </t>
  </si>
  <si>
    <t>mg/L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</si>
  <si>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g/L</t>
    </r>
  </si>
  <si>
    <t>Total mg</t>
  </si>
  <si>
    <t>sample #</t>
  </si>
  <si>
    <t>Vol (mL)</t>
  </si>
  <si>
    <t>Wash</t>
  </si>
  <si>
    <t>DF 1000</t>
  </si>
  <si>
    <t>.25 (L)</t>
  </si>
  <si>
    <t>%wt</t>
  </si>
  <si>
    <t>Strip</t>
  </si>
  <si>
    <t xml:space="preserve"> </t>
  </si>
  <si>
    <t>1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</si>
</sst>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3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0" fillId="4" borderId="0" xfId="0" applyFill="1"/>
    <xf numFmtId="0" fontId="0" fillId="0" borderId="3" xfId="0" applyBorder="1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cal curve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2488232720909885"/>
                  <c:y val="-0.15776647710702829"/>
                </c:manualLayout>
              </c:layout>
              <c:numFmt formatCode="General" sourceLinked="0"/>
            </c:trendlineLbl>
          </c:trendline>
          <c:xVal>
            <c:numRef>
              <c:f>original!$Q$3:$Q$6</c:f>
              <c:numCache>
                <c:formatCode>General</c:formatCode>
                <c:ptCount val="4"/>
                <c:pt idx="0">
                  <c:v>10</c:v>
                </c:pt>
                <c:pt idx="1">
                  <c:v>50</c:v>
                </c:pt>
                <c:pt idx="2">
                  <c:v>200</c:v>
                </c:pt>
                <c:pt idx="3">
                  <c:v>1000</c:v>
                </c:pt>
              </c:numCache>
            </c:numRef>
          </c:xVal>
          <c:yVal>
            <c:numRef>
              <c:f>original!$F$6:$F$9</c:f>
              <c:numCache>
                <c:formatCode>General</c:formatCode>
                <c:ptCount val="4"/>
                <c:pt idx="0">
                  <c:v>1636167.6733333301</c:v>
                </c:pt>
                <c:pt idx="1">
                  <c:v>8241437.5133333299</c:v>
                </c:pt>
                <c:pt idx="2">
                  <c:v>32759146.7966667</c:v>
                </c:pt>
                <c:pt idx="3">
                  <c:v>167938474.12333301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07584"/>
        <c:axId val="95509120"/>
      </c:scatterChart>
      <c:valAx>
        <c:axId val="955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09120"/>
        <c:crosses val="autoZero"/>
        <c:crossBetween val="midCat"/>
      </c:valAx>
      <c:valAx>
        <c:axId val="9550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07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Breakthrough Eu (GG2-15)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348357876773435E-2"/>
          <c:y val="0.13185292360729525"/>
          <c:w val="0.86320352724759852"/>
          <c:h val="0.78603178425650655"/>
        </c:manualLayout>
      </c:layout>
      <c:scatterChart>
        <c:scatterStyle val="smoothMarker"/>
        <c:varyColors val="0"/>
        <c:ser>
          <c:idx val="0"/>
          <c:order val="0"/>
          <c:tx>
            <c:v>Breakthrough Eu</c:v>
          </c:tx>
          <c:marker>
            <c:symbol val="none"/>
          </c:marker>
          <c:xVal>
            <c:numRef>
              <c:f>data!$H$3:$H$45</c:f>
              <c:numCache>
                <c:formatCode>General</c:formatCode>
                <c:ptCount val="43"/>
                <c:pt idx="0">
                  <c:v>46</c:v>
                </c:pt>
                <c:pt idx="1">
                  <c:v>276</c:v>
                </c:pt>
                <c:pt idx="2">
                  <c:v>506</c:v>
                </c:pt>
                <c:pt idx="3">
                  <c:v>736</c:v>
                </c:pt>
                <c:pt idx="4">
                  <c:v>966</c:v>
                </c:pt>
                <c:pt idx="5">
                  <c:v>1196</c:v>
                </c:pt>
                <c:pt idx="6">
                  <c:v>1426</c:v>
                </c:pt>
                <c:pt idx="7">
                  <c:v>1656</c:v>
                </c:pt>
                <c:pt idx="8">
                  <c:v>1932</c:v>
                </c:pt>
                <c:pt idx="9">
                  <c:v>2116</c:v>
                </c:pt>
                <c:pt idx="10">
                  <c:v>2346</c:v>
                </c:pt>
                <c:pt idx="11">
                  <c:v>2576</c:v>
                </c:pt>
                <c:pt idx="12">
                  <c:v>2806</c:v>
                </c:pt>
                <c:pt idx="13">
                  <c:v>3036</c:v>
                </c:pt>
                <c:pt idx="14">
                  <c:v>3266</c:v>
                </c:pt>
                <c:pt idx="15">
                  <c:v>3358</c:v>
                </c:pt>
                <c:pt idx="16">
                  <c:v>3588</c:v>
                </c:pt>
                <c:pt idx="17">
                  <c:v>3772</c:v>
                </c:pt>
                <c:pt idx="18">
                  <c:v>4002</c:v>
                </c:pt>
                <c:pt idx="19">
                  <c:v>4232</c:v>
                </c:pt>
                <c:pt idx="20">
                  <c:v>4462</c:v>
                </c:pt>
                <c:pt idx="21">
                  <c:v>4692</c:v>
                </c:pt>
                <c:pt idx="22">
                  <c:v>4922</c:v>
                </c:pt>
                <c:pt idx="23">
                  <c:v>5152</c:v>
                </c:pt>
                <c:pt idx="24">
                  <c:v>5382</c:v>
                </c:pt>
                <c:pt idx="25">
                  <c:v>5612</c:v>
                </c:pt>
                <c:pt idx="26">
                  <c:v>5842</c:v>
                </c:pt>
                <c:pt idx="27">
                  <c:v>6072</c:v>
                </c:pt>
                <c:pt idx="28">
                  <c:v>6302</c:v>
                </c:pt>
                <c:pt idx="29">
                  <c:v>6532</c:v>
                </c:pt>
                <c:pt idx="30">
                  <c:v>6762</c:v>
                </c:pt>
                <c:pt idx="31">
                  <c:v>6992</c:v>
                </c:pt>
                <c:pt idx="32">
                  <c:v>7222</c:v>
                </c:pt>
                <c:pt idx="33">
                  <c:v>7452</c:v>
                </c:pt>
                <c:pt idx="34">
                  <c:v>7682</c:v>
                </c:pt>
                <c:pt idx="35">
                  <c:v>7912</c:v>
                </c:pt>
                <c:pt idx="36">
                  <c:v>8142</c:v>
                </c:pt>
                <c:pt idx="37">
                  <c:v>8372</c:v>
                </c:pt>
                <c:pt idx="38">
                  <c:v>8602</c:v>
                </c:pt>
                <c:pt idx="39">
                  <c:v>8832</c:v>
                </c:pt>
                <c:pt idx="40">
                  <c:v>9062</c:v>
                </c:pt>
                <c:pt idx="41">
                  <c:v>9292</c:v>
                </c:pt>
                <c:pt idx="42">
                  <c:v>9522</c:v>
                </c:pt>
              </c:numCache>
            </c:numRef>
          </c:xVal>
          <c:yVal>
            <c:numRef>
              <c:f>data!$F$3:$F$45</c:f>
              <c:numCache>
                <c:formatCode>General</c:formatCode>
                <c:ptCount val="43"/>
                <c:pt idx="0">
                  <c:v>-3.1896161605811436E-3</c:v>
                </c:pt>
                <c:pt idx="1">
                  <c:v>-3.6923049725089813E-3</c:v>
                </c:pt>
                <c:pt idx="2">
                  <c:v>-3.9966293518819401E-3</c:v>
                </c:pt>
                <c:pt idx="3">
                  <c:v>-4.1161765399425074E-3</c:v>
                </c:pt>
                <c:pt idx="4">
                  <c:v>1.004317696529295</c:v>
                </c:pt>
                <c:pt idx="5">
                  <c:v>2.9183663145169416</c:v>
                </c:pt>
                <c:pt idx="6">
                  <c:v>4.5874579575872678</c:v>
                </c:pt>
                <c:pt idx="7">
                  <c:v>5.2830249048291371</c:v>
                </c:pt>
                <c:pt idx="8">
                  <c:v>5.9961103261493607</c:v>
                </c:pt>
                <c:pt idx="9">
                  <c:v>6.271018614253757</c:v>
                </c:pt>
                <c:pt idx="10">
                  <c:v>6.6272678192347731</c:v>
                </c:pt>
                <c:pt idx="11">
                  <c:v>6.6622663182856536</c:v>
                </c:pt>
                <c:pt idx="12">
                  <c:v>7.1767744093062413</c:v>
                </c:pt>
                <c:pt idx="13">
                  <c:v>7.5871581585093617</c:v>
                </c:pt>
                <c:pt idx="14">
                  <c:v>7.8899468764880707</c:v>
                </c:pt>
                <c:pt idx="15">
                  <c:v>7.0664413093979226</c:v>
                </c:pt>
                <c:pt idx="16">
                  <c:v>7.2298267388085309</c:v>
                </c:pt>
                <c:pt idx="17">
                  <c:v>7.0394697627994391</c:v>
                </c:pt>
                <c:pt idx="18">
                  <c:v>6.9370762712373031</c:v>
                </c:pt>
                <c:pt idx="19">
                  <c:v>6.9062966252599853</c:v>
                </c:pt>
                <c:pt idx="20">
                  <c:v>6.9268951592265511</c:v>
                </c:pt>
                <c:pt idx="21">
                  <c:v>6.5866410340718859</c:v>
                </c:pt>
                <c:pt idx="22">
                  <c:v>6.9691673622374557</c:v>
                </c:pt>
                <c:pt idx="23">
                  <c:v>7.1055395641458139</c:v>
                </c:pt>
                <c:pt idx="24">
                  <c:v>6.9776118522266897</c:v>
                </c:pt>
                <c:pt idx="25">
                  <c:v>7.0400328754763928</c:v>
                </c:pt>
                <c:pt idx="26">
                  <c:v>6.3515336649695762</c:v>
                </c:pt>
                <c:pt idx="27">
                  <c:v>6.3884401153358192</c:v>
                </c:pt>
                <c:pt idx="28">
                  <c:v>6.9171764925650958</c:v>
                </c:pt>
                <c:pt idx="29">
                  <c:v>6.588095206243473</c:v>
                </c:pt>
                <c:pt idx="30">
                  <c:v>6.802787940949151</c:v>
                </c:pt>
                <c:pt idx="31">
                  <c:v>7.0890019994117877</c:v>
                </c:pt>
                <c:pt idx="32">
                  <c:v>6.8776188482526432</c:v>
                </c:pt>
                <c:pt idx="33">
                  <c:v>6.9799973982497514</c:v>
                </c:pt>
                <c:pt idx="34">
                  <c:v>6.9560905543877176</c:v>
                </c:pt>
                <c:pt idx="35">
                  <c:v>7.2701451023958681</c:v>
                </c:pt>
                <c:pt idx="36">
                  <c:v>6.6483258283278666</c:v>
                </c:pt>
                <c:pt idx="37">
                  <c:v>7.5170812015219344</c:v>
                </c:pt>
                <c:pt idx="38">
                  <c:v>7.3163663057973958</c:v>
                </c:pt>
                <c:pt idx="39">
                  <c:v>7.0203752689666921</c:v>
                </c:pt>
                <c:pt idx="40">
                  <c:v>6.974729653177719</c:v>
                </c:pt>
                <c:pt idx="41">
                  <c:v>7.8621271833911397</c:v>
                </c:pt>
                <c:pt idx="42">
                  <c:v>6.9112710174421546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23232"/>
        <c:axId val="96225152"/>
      </c:scatterChart>
      <c:valAx>
        <c:axId val="9622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25152"/>
        <c:crosses val="autoZero"/>
        <c:crossBetween val="midCat"/>
      </c:valAx>
      <c:valAx>
        <c:axId val="96225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mg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232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376113214525565"/>
          <c:y val="0.5327333330536973"/>
          <c:w val="0.25087009982837438"/>
          <c:h val="5.666405206954943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64451034529776E-2"/>
          <c:y val="0.13185292360729525"/>
          <c:w val="0.84588744588744602"/>
          <c:h val="0.73682007557675355"/>
        </c:manualLayout>
      </c:layout>
      <c:scatterChart>
        <c:scatterStyle val="smoothMarker"/>
        <c:varyColors val="0"/>
        <c:ser>
          <c:idx val="0"/>
          <c:order val="0"/>
          <c:tx>
            <c:v>Breakthrough Eu</c:v>
          </c:tx>
          <c:marker>
            <c:symbol val="none"/>
          </c:marker>
          <c:xVal>
            <c:numRef>
              <c:f>data!$H$3:$H$45</c:f>
              <c:numCache>
                <c:formatCode>General</c:formatCode>
                <c:ptCount val="43"/>
                <c:pt idx="0">
                  <c:v>46</c:v>
                </c:pt>
                <c:pt idx="1">
                  <c:v>276</c:v>
                </c:pt>
                <c:pt idx="2">
                  <c:v>506</c:v>
                </c:pt>
                <c:pt idx="3">
                  <c:v>736</c:v>
                </c:pt>
                <c:pt idx="4">
                  <c:v>966</c:v>
                </c:pt>
                <c:pt idx="5">
                  <c:v>1196</c:v>
                </c:pt>
                <c:pt idx="6">
                  <c:v>1426</c:v>
                </c:pt>
                <c:pt idx="7">
                  <c:v>1656</c:v>
                </c:pt>
                <c:pt idx="8">
                  <c:v>1932</c:v>
                </c:pt>
                <c:pt idx="9">
                  <c:v>2116</c:v>
                </c:pt>
                <c:pt idx="10">
                  <c:v>2346</c:v>
                </c:pt>
                <c:pt idx="11">
                  <c:v>2576</c:v>
                </c:pt>
                <c:pt idx="12">
                  <c:v>2806</c:v>
                </c:pt>
                <c:pt idx="13">
                  <c:v>3036</c:v>
                </c:pt>
                <c:pt idx="14">
                  <c:v>3266</c:v>
                </c:pt>
                <c:pt idx="15">
                  <c:v>3358</c:v>
                </c:pt>
                <c:pt idx="16">
                  <c:v>3588</c:v>
                </c:pt>
                <c:pt idx="17">
                  <c:v>3772</c:v>
                </c:pt>
                <c:pt idx="18">
                  <c:v>4002</c:v>
                </c:pt>
                <c:pt idx="19">
                  <c:v>4232</c:v>
                </c:pt>
                <c:pt idx="20">
                  <c:v>4462</c:v>
                </c:pt>
                <c:pt idx="21">
                  <c:v>4692</c:v>
                </c:pt>
                <c:pt idx="22">
                  <c:v>4922</c:v>
                </c:pt>
                <c:pt idx="23">
                  <c:v>5152</c:v>
                </c:pt>
                <c:pt idx="24">
                  <c:v>5382</c:v>
                </c:pt>
                <c:pt idx="25">
                  <c:v>5612</c:v>
                </c:pt>
                <c:pt idx="26">
                  <c:v>5842</c:v>
                </c:pt>
                <c:pt idx="27">
                  <c:v>6072</c:v>
                </c:pt>
                <c:pt idx="28">
                  <c:v>6302</c:v>
                </c:pt>
                <c:pt idx="29">
                  <c:v>6532</c:v>
                </c:pt>
                <c:pt idx="30">
                  <c:v>6762</c:v>
                </c:pt>
                <c:pt idx="31">
                  <c:v>6992</c:v>
                </c:pt>
                <c:pt idx="32">
                  <c:v>7222</c:v>
                </c:pt>
                <c:pt idx="33">
                  <c:v>7452</c:v>
                </c:pt>
                <c:pt idx="34">
                  <c:v>7682</c:v>
                </c:pt>
                <c:pt idx="35">
                  <c:v>7912</c:v>
                </c:pt>
                <c:pt idx="36">
                  <c:v>8142</c:v>
                </c:pt>
                <c:pt idx="37">
                  <c:v>8372</c:v>
                </c:pt>
                <c:pt idx="38">
                  <c:v>8602</c:v>
                </c:pt>
                <c:pt idx="39">
                  <c:v>8832</c:v>
                </c:pt>
                <c:pt idx="40">
                  <c:v>9062</c:v>
                </c:pt>
                <c:pt idx="41">
                  <c:v>9292</c:v>
                </c:pt>
                <c:pt idx="42">
                  <c:v>9522</c:v>
                </c:pt>
              </c:numCache>
            </c:numRef>
          </c:xVal>
          <c:yVal>
            <c:numRef>
              <c:f>data!$F$3:$F$45</c:f>
              <c:numCache>
                <c:formatCode>General</c:formatCode>
                <c:ptCount val="43"/>
                <c:pt idx="0">
                  <c:v>-3.1896161605811436E-3</c:v>
                </c:pt>
                <c:pt idx="1">
                  <c:v>-3.6923049725089813E-3</c:v>
                </c:pt>
                <c:pt idx="2">
                  <c:v>-3.9966293518819401E-3</c:v>
                </c:pt>
                <c:pt idx="3">
                  <c:v>-4.1161765399425074E-3</c:v>
                </c:pt>
                <c:pt idx="4">
                  <c:v>1.004317696529295</c:v>
                </c:pt>
                <c:pt idx="5">
                  <c:v>2.9183663145169416</c:v>
                </c:pt>
                <c:pt idx="6">
                  <c:v>4.5874579575872678</c:v>
                </c:pt>
                <c:pt idx="7">
                  <c:v>5.2830249048291371</c:v>
                </c:pt>
                <c:pt idx="8">
                  <c:v>5.9961103261493607</c:v>
                </c:pt>
                <c:pt idx="9">
                  <c:v>6.271018614253757</c:v>
                </c:pt>
                <c:pt idx="10">
                  <c:v>6.6272678192347731</c:v>
                </c:pt>
                <c:pt idx="11">
                  <c:v>6.6622663182856536</c:v>
                </c:pt>
                <c:pt idx="12">
                  <c:v>7.1767744093062413</c:v>
                </c:pt>
                <c:pt idx="13">
                  <c:v>7.5871581585093617</c:v>
                </c:pt>
                <c:pt idx="14">
                  <c:v>7.8899468764880707</c:v>
                </c:pt>
                <c:pt idx="15">
                  <c:v>7.0664413093979226</c:v>
                </c:pt>
                <c:pt idx="16">
                  <c:v>7.2298267388085309</c:v>
                </c:pt>
                <c:pt idx="17">
                  <c:v>7.0394697627994391</c:v>
                </c:pt>
                <c:pt idx="18">
                  <c:v>6.9370762712373031</c:v>
                </c:pt>
                <c:pt idx="19">
                  <c:v>6.9062966252599853</c:v>
                </c:pt>
                <c:pt idx="20">
                  <c:v>6.9268951592265511</c:v>
                </c:pt>
                <c:pt idx="21">
                  <c:v>6.5866410340718859</c:v>
                </c:pt>
                <c:pt idx="22">
                  <c:v>6.9691673622374557</c:v>
                </c:pt>
                <c:pt idx="23">
                  <c:v>7.1055395641458139</c:v>
                </c:pt>
                <c:pt idx="24">
                  <c:v>6.9776118522266897</c:v>
                </c:pt>
                <c:pt idx="25">
                  <c:v>7.0400328754763928</c:v>
                </c:pt>
                <c:pt idx="26">
                  <c:v>6.3515336649695762</c:v>
                </c:pt>
                <c:pt idx="27">
                  <c:v>6.3884401153358192</c:v>
                </c:pt>
                <c:pt idx="28">
                  <c:v>6.9171764925650958</c:v>
                </c:pt>
                <c:pt idx="29">
                  <c:v>6.588095206243473</c:v>
                </c:pt>
                <c:pt idx="30">
                  <c:v>6.802787940949151</c:v>
                </c:pt>
                <c:pt idx="31">
                  <c:v>7.0890019994117877</c:v>
                </c:pt>
                <c:pt idx="32">
                  <c:v>6.8776188482526432</c:v>
                </c:pt>
                <c:pt idx="33">
                  <c:v>6.9799973982497514</c:v>
                </c:pt>
                <c:pt idx="34">
                  <c:v>6.9560905543877176</c:v>
                </c:pt>
                <c:pt idx="35">
                  <c:v>7.2701451023958681</c:v>
                </c:pt>
                <c:pt idx="36">
                  <c:v>6.6483258283278666</c:v>
                </c:pt>
                <c:pt idx="37">
                  <c:v>7.5170812015219344</c:v>
                </c:pt>
                <c:pt idx="38">
                  <c:v>7.3163663057973958</c:v>
                </c:pt>
                <c:pt idx="39">
                  <c:v>7.0203752689666921</c:v>
                </c:pt>
                <c:pt idx="40">
                  <c:v>6.974729653177719</c:v>
                </c:pt>
                <c:pt idx="41">
                  <c:v>7.8621271833911397</c:v>
                </c:pt>
                <c:pt idx="42">
                  <c:v>6.9112710174421546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06656"/>
        <c:axId val="40821120"/>
      </c:scatterChart>
      <c:valAx>
        <c:axId val="4080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mL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40821120"/>
        <c:crosses val="autoZero"/>
        <c:crossBetween val="midCat"/>
      </c:valAx>
      <c:valAx>
        <c:axId val="4082112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mg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8066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6</xdr:row>
      <xdr:rowOff>23812</xdr:rowOff>
    </xdr:from>
    <xdr:to>
      <xdr:col>29</xdr:col>
      <xdr:colOff>342900</xdr:colOff>
      <xdr:row>20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38101</xdr:rowOff>
    </xdr:from>
    <xdr:to>
      <xdr:col>16</xdr:col>
      <xdr:colOff>542925</xdr:colOff>
      <xdr:row>26</xdr:row>
      <xdr:rowOff>61913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600076</xdr:colOff>
      <xdr:row>35</xdr:row>
      <xdr:rowOff>133350</xdr:rowOff>
    </xdr:from>
    <xdr:to>
      <xdr:col>8</xdr:col>
      <xdr:colOff>123826</xdr:colOff>
      <xdr:row>50</xdr:row>
      <xdr:rowOff>166686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26"/>
  <sheetViews>
    <sheetView topLeftCell="B1" workbookViewId="0">
      <selection activeCell="N15" sqref="N15:N78"/>
    </sheetView>
  </sheetViews>
  <sheetFormatPr defaultColWidth="9.140625" defaultRowHeight="15" x14ac:dyDescent="0.25"/>
  <cols>
    <col min="1" max="1" width="4" customWidth="1"/>
    <col min="2" max="2" width="4.28515625" customWidth="1"/>
    <col min="3" max="3" width="17.28515625" customWidth="1"/>
    <col min="4" max="4" width="8.85546875" customWidth="1"/>
    <col min="5" max="5" width="10.85546875" customWidth="1"/>
    <col min="6" max="6" width="13.7109375" customWidth="1"/>
    <col min="7" max="7" width="9" customWidth="1"/>
    <col min="8" max="8" width="12.7109375" customWidth="1"/>
    <col min="9" max="9" width="9" customWidth="1"/>
    <col min="10" max="10" width="11.7109375" customWidth="1"/>
    <col min="11" max="11" width="11.140625" customWidth="1"/>
    <col min="12" max="12" width="11.7109375" customWidth="1"/>
    <col min="13" max="13" width="9" customWidth="1"/>
  </cols>
  <sheetData>
    <row r="1" spans="1:18" ht="18" customHeight="1" x14ac:dyDescent="0.25">
      <c r="A1" s="7" t="s">
        <v>30</v>
      </c>
      <c r="B1" s="8"/>
      <c r="C1" s="8"/>
      <c r="D1" s="8"/>
      <c r="E1" s="9"/>
      <c r="F1" s="7" t="s">
        <v>142</v>
      </c>
      <c r="G1" s="9"/>
      <c r="H1" s="7" t="s">
        <v>82</v>
      </c>
      <c r="I1" s="9"/>
      <c r="J1" s="7" t="s">
        <v>112</v>
      </c>
      <c r="K1" s="9"/>
      <c r="L1" s="7" t="s">
        <v>73</v>
      </c>
      <c r="M1" s="9"/>
      <c r="N1" t="s">
        <v>172</v>
      </c>
    </row>
    <row r="2" spans="1:18" ht="18" customHeight="1" x14ac:dyDescent="0.25">
      <c r="A2" s="2" t="s">
        <v>149</v>
      </c>
      <c r="B2" s="2" t="s">
        <v>167</v>
      </c>
      <c r="C2" s="2" t="s">
        <v>138</v>
      </c>
      <c r="D2" s="2" t="s">
        <v>51</v>
      </c>
      <c r="E2" s="2" t="s">
        <v>7</v>
      </c>
      <c r="F2" s="2" t="s">
        <v>129</v>
      </c>
      <c r="G2" s="2" t="s">
        <v>126</v>
      </c>
      <c r="H2" s="2" t="s">
        <v>129</v>
      </c>
      <c r="I2" s="2" t="s">
        <v>126</v>
      </c>
      <c r="J2" s="2" t="s">
        <v>129</v>
      </c>
      <c r="K2" s="2" t="s">
        <v>126</v>
      </c>
      <c r="L2" s="2" t="s">
        <v>129</v>
      </c>
      <c r="M2" s="2" t="s">
        <v>126</v>
      </c>
    </row>
    <row r="3" spans="1:18" x14ac:dyDescent="0.25">
      <c r="A3" s="1"/>
      <c r="B3" s="1" t="b">
        <v>0</v>
      </c>
      <c r="C3" s="1" t="s">
        <v>70</v>
      </c>
      <c r="D3" s="1"/>
      <c r="E3" s="1" t="s">
        <v>54</v>
      </c>
      <c r="F3" s="4">
        <v>2237.4966666666701</v>
      </c>
      <c r="G3" s="4">
        <v>5.7131145668654204</v>
      </c>
      <c r="H3" s="3">
        <v>985.34</v>
      </c>
      <c r="I3" s="3">
        <v>11.575987374866701</v>
      </c>
      <c r="J3" s="4">
        <v>3411136.1866666698</v>
      </c>
      <c r="K3" s="4">
        <v>0.49012099857018798</v>
      </c>
      <c r="L3" s="3">
        <v>1934503.4866666701</v>
      </c>
      <c r="M3" s="3">
        <v>16.773596683760001</v>
      </c>
      <c r="Q3">
        <v>10</v>
      </c>
    </row>
    <row r="4" spans="1:18" x14ac:dyDescent="0.25">
      <c r="A4" s="1"/>
      <c r="B4" s="1" t="b">
        <v>0</v>
      </c>
      <c r="C4" s="1" t="s">
        <v>70</v>
      </c>
      <c r="D4" s="1"/>
      <c r="E4" s="1" t="s">
        <v>54</v>
      </c>
      <c r="F4" s="4">
        <v>2107.8366666666702</v>
      </c>
      <c r="G4" s="4">
        <v>12.0252100866671</v>
      </c>
      <c r="H4" s="3">
        <v>700.10666666666702</v>
      </c>
      <c r="I4" s="3">
        <v>1.5869012579239601</v>
      </c>
      <c r="J4" s="4">
        <v>3348823.0766666699</v>
      </c>
      <c r="K4" s="4">
        <v>0.92447228606722598</v>
      </c>
      <c r="L4" s="3">
        <v>1469604.04</v>
      </c>
      <c r="M4" s="3">
        <v>0.596879165355087</v>
      </c>
      <c r="Q4">
        <v>50</v>
      </c>
    </row>
    <row r="5" spans="1:18" x14ac:dyDescent="0.25">
      <c r="A5" s="1"/>
      <c r="B5" s="1" t="b">
        <v>0</v>
      </c>
      <c r="C5" s="1" t="s">
        <v>70</v>
      </c>
      <c r="D5" s="1"/>
      <c r="E5" s="1" t="s">
        <v>54</v>
      </c>
      <c r="F5" s="4">
        <v>1900.3533333333301</v>
      </c>
      <c r="G5" s="4">
        <v>6.1062925158489598</v>
      </c>
      <c r="H5" s="3">
        <v>703.81</v>
      </c>
      <c r="I5" s="3">
        <v>6.3809271891561004</v>
      </c>
      <c r="J5" s="4">
        <v>3369006.90666667</v>
      </c>
      <c r="K5" s="4">
        <v>1.0634494114595701</v>
      </c>
      <c r="L5" s="3">
        <v>1485655.11</v>
      </c>
      <c r="M5" s="3">
        <v>0.78955767914457498</v>
      </c>
      <c r="Q5">
        <v>200</v>
      </c>
    </row>
    <row r="6" spans="1:18" x14ac:dyDescent="0.25">
      <c r="A6" s="1"/>
      <c r="B6" s="1" t="b">
        <v>0</v>
      </c>
      <c r="C6" s="1" t="s">
        <v>45</v>
      </c>
      <c r="D6" s="1"/>
      <c r="E6" s="1" t="s">
        <v>62</v>
      </c>
      <c r="F6" s="4">
        <v>1636167.6733333301</v>
      </c>
      <c r="G6" s="4">
        <v>0.72049132632364299</v>
      </c>
      <c r="H6" s="3">
        <v>621823.38666666695</v>
      </c>
      <c r="I6" s="3">
        <v>0.83677992486981601</v>
      </c>
      <c r="J6" s="4">
        <v>3379688.09333333</v>
      </c>
      <c r="K6" s="4">
        <v>0.58897666760207701</v>
      </c>
      <c r="L6" s="3">
        <v>1461556.7466666701</v>
      </c>
      <c r="M6" s="3">
        <v>0.631550617991115</v>
      </c>
      <c r="Q6">
        <v>1000</v>
      </c>
    </row>
    <row r="7" spans="1:18" x14ac:dyDescent="0.25">
      <c r="A7" s="1"/>
      <c r="B7" s="1" t="b">
        <v>0</v>
      </c>
      <c r="C7" s="1" t="s">
        <v>13</v>
      </c>
      <c r="D7" s="1"/>
      <c r="E7" s="1" t="s">
        <v>16</v>
      </c>
      <c r="F7" s="4">
        <v>8241437.5133333299</v>
      </c>
      <c r="G7" s="4">
        <v>0.65450969059558095</v>
      </c>
      <c r="H7" s="3">
        <v>3196664.3066666699</v>
      </c>
      <c r="I7" s="3">
        <v>0.17260864820615701</v>
      </c>
      <c r="J7" s="4">
        <v>3345303.43</v>
      </c>
      <c r="K7" s="4">
        <v>0.66192541042993203</v>
      </c>
      <c r="L7" s="3">
        <v>1443526.4333333301</v>
      </c>
      <c r="M7" s="3">
        <v>0.45309447010293002</v>
      </c>
    </row>
    <row r="8" spans="1:18" x14ac:dyDescent="0.25">
      <c r="A8" s="1"/>
      <c r="B8" s="1" t="b">
        <v>0</v>
      </c>
      <c r="C8" s="1" t="s">
        <v>34</v>
      </c>
      <c r="D8" s="1"/>
      <c r="E8" s="1" t="s">
        <v>74</v>
      </c>
      <c r="F8" s="4">
        <v>32759146.7966667</v>
      </c>
      <c r="G8" s="4">
        <v>0.65012533112228799</v>
      </c>
      <c r="H8" s="3">
        <v>12507277.5933333</v>
      </c>
      <c r="I8" s="3">
        <v>4.2856632735859099</v>
      </c>
      <c r="J8" s="4">
        <v>3384083.18</v>
      </c>
      <c r="K8" s="4">
        <v>0.28057454457432601</v>
      </c>
      <c r="L8" s="3">
        <v>1182085.0366666701</v>
      </c>
      <c r="M8" s="3">
        <v>3.7194469441517102</v>
      </c>
      <c r="Q8" t="s">
        <v>169</v>
      </c>
      <c r="R8">
        <f>SLOPE(H6:H9,Q3:Q6)</f>
        <v>62722.568287156049</v>
      </c>
    </row>
    <row r="9" spans="1:18" x14ac:dyDescent="0.25">
      <c r="A9" s="1"/>
      <c r="B9" s="1" t="b">
        <v>0</v>
      </c>
      <c r="C9" s="1" t="s">
        <v>40</v>
      </c>
      <c r="D9" s="1"/>
      <c r="E9" s="1" t="s">
        <v>147</v>
      </c>
      <c r="F9" s="4">
        <v>167938474.12333301</v>
      </c>
      <c r="G9" s="4">
        <v>0.50909788360069896</v>
      </c>
      <c r="H9" s="3">
        <v>62737330.57</v>
      </c>
      <c r="I9" s="3">
        <v>1.14981081959394</v>
      </c>
      <c r="J9" s="4">
        <v>3239512.37</v>
      </c>
      <c r="K9" s="4">
        <v>1.8376410979298301</v>
      </c>
      <c r="L9" s="3">
        <v>1421960.63666667</v>
      </c>
      <c r="M9" s="3">
        <v>1.41898128281606</v>
      </c>
      <c r="Q9" t="s">
        <v>170</v>
      </c>
      <c r="R9">
        <f>INTERCEPT(H6:H9,Q3:Q6)</f>
        <v>8164.9537125043571</v>
      </c>
    </row>
    <row r="10" spans="1:18" x14ac:dyDescent="0.25">
      <c r="A10" s="1"/>
      <c r="B10" s="1" t="b">
        <v>0</v>
      </c>
      <c r="C10" s="1" t="s">
        <v>14</v>
      </c>
      <c r="D10" s="1"/>
      <c r="E10" s="1" t="s">
        <v>54</v>
      </c>
      <c r="F10" s="4">
        <v>9748.0866666666698</v>
      </c>
      <c r="G10" s="4">
        <v>1.8924714627382799</v>
      </c>
      <c r="H10" s="3">
        <v>3397.14</v>
      </c>
      <c r="I10" s="3">
        <v>1.1483306138018301</v>
      </c>
      <c r="J10" s="4">
        <v>3546142.3566666702</v>
      </c>
      <c r="K10" s="4">
        <v>0.27728724862273502</v>
      </c>
      <c r="L10" s="3">
        <v>1507254.37333333</v>
      </c>
      <c r="M10" s="3">
        <v>1.4420373778998901</v>
      </c>
      <c r="N10">
        <f>(H10-$R$9)/$R$8</f>
        <v>-7.6014325348993758E-2</v>
      </c>
    </row>
    <row r="11" spans="1:18" x14ac:dyDescent="0.25">
      <c r="A11" s="1"/>
      <c r="B11" s="1" t="b">
        <v>0</v>
      </c>
      <c r="C11" s="1" t="s">
        <v>14</v>
      </c>
      <c r="D11" s="1"/>
      <c r="E11" s="1" t="s">
        <v>54</v>
      </c>
      <c r="F11" s="4">
        <v>4471.6233333333303</v>
      </c>
      <c r="G11" s="4">
        <v>7.7021695782525397</v>
      </c>
      <c r="H11" s="3">
        <v>1370.61</v>
      </c>
      <c r="I11" s="3">
        <v>17.434681240723101</v>
      </c>
      <c r="J11" s="4">
        <v>3483862.84</v>
      </c>
      <c r="K11" s="4">
        <v>0.73340665624633306</v>
      </c>
      <c r="L11" s="3">
        <v>1481973.8166666699</v>
      </c>
      <c r="M11" s="3">
        <v>1.4621163556979</v>
      </c>
      <c r="N11">
        <f t="shared" ref="N11:N74" si="0">(H11-$R$9)/$R$8</f>
        <v>-0.10832374850147299</v>
      </c>
    </row>
    <row r="12" spans="1:18" x14ac:dyDescent="0.25">
      <c r="A12" s="1"/>
      <c r="B12" s="1" t="b">
        <v>0</v>
      </c>
      <c r="C12" s="1" t="s">
        <v>111</v>
      </c>
      <c r="D12" s="1"/>
      <c r="E12" s="1" t="s">
        <v>62</v>
      </c>
      <c r="F12" s="4">
        <v>1376159.55</v>
      </c>
      <c r="G12" s="4">
        <v>1.60692425150221</v>
      </c>
      <c r="H12" s="3">
        <v>549518.72</v>
      </c>
      <c r="I12" s="3">
        <v>0.60562205112044099</v>
      </c>
      <c r="J12" s="4">
        <v>3402057.05</v>
      </c>
      <c r="K12" s="4">
        <v>0.99247000933777796</v>
      </c>
      <c r="L12" s="3">
        <v>1450201.33333333</v>
      </c>
      <c r="M12" s="3">
        <v>0.85170440117072099</v>
      </c>
      <c r="N12" s="5">
        <f t="shared" si="0"/>
        <v>8.630924738430247</v>
      </c>
      <c r="Q12" t="s">
        <v>171</v>
      </c>
      <c r="R12">
        <f>(H12-R9)/R8</f>
        <v>8.630924738430247</v>
      </c>
    </row>
    <row r="13" spans="1:18" x14ac:dyDescent="0.25">
      <c r="A13" s="1"/>
      <c r="B13" s="1" t="b">
        <v>0</v>
      </c>
      <c r="C13" s="1" t="s">
        <v>57</v>
      </c>
      <c r="D13" s="1"/>
      <c r="E13" s="1" t="s">
        <v>74</v>
      </c>
      <c r="F13" s="4">
        <v>29748064.550000001</v>
      </c>
      <c r="G13" s="4">
        <v>1.2330657366836499</v>
      </c>
      <c r="H13" s="3">
        <v>11496535.6733333</v>
      </c>
      <c r="I13" s="3">
        <v>0.62656913619280796</v>
      </c>
      <c r="J13" s="4">
        <v>3316836.2433333299</v>
      </c>
      <c r="K13" s="4">
        <v>0.92555861980371501</v>
      </c>
      <c r="L13" s="3">
        <v>1416288.6733333301</v>
      </c>
      <c r="M13" s="3">
        <v>0.47386433010339402</v>
      </c>
      <c r="N13" s="5">
        <f t="shared" si="0"/>
        <v>183.16167582655117</v>
      </c>
      <c r="Q13">
        <v>200</v>
      </c>
      <c r="R13">
        <f>(H13-R9)/R8</f>
        <v>183.16167582655117</v>
      </c>
    </row>
    <row r="14" spans="1:18" x14ac:dyDescent="0.25">
      <c r="A14" s="1"/>
      <c r="B14" s="1" t="b">
        <v>0</v>
      </c>
      <c r="C14" s="1" t="s">
        <v>14</v>
      </c>
      <c r="D14" s="1"/>
      <c r="E14" s="1" t="s">
        <v>54</v>
      </c>
      <c r="F14" s="4">
        <v>6539.4466666666704</v>
      </c>
      <c r="G14" s="4">
        <v>2.2186960413767101</v>
      </c>
      <c r="H14" s="3">
        <v>3163.71333333333</v>
      </c>
      <c r="I14" s="3">
        <v>4.1021583124277399</v>
      </c>
      <c r="J14" s="4">
        <v>3248373.5133333299</v>
      </c>
      <c r="K14" s="4">
        <v>1.9073218595735599</v>
      </c>
      <c r="L14" s="3">
        <v>1438332.62666667</v>
      </c>
      <c r="M14" s="3">
        <v>1.19563146365752</v>
      </c>
      <c r="N14">
        <f t="shared" si="0"/>
        <v>-7.9735899146769332E-2</v>
      </c>
    </row>
    <row r="15" spans="1:18" x14ac:dyDescent="0.25">
      <c r="A15" s="1"/>
      <c r="B15" s="1" t="b">
        <v>0</v>
      </c>
      <c r="C15" s="1" t="s">
        <v>61</v>
      </c>
      <c r="D15" s="1"/>
      <c r="E15" s="1" t="s">
        <v>65</v>
      </c>
      <c r="F15" s="4">
        <v>24182973.456666701</v>
      </c>
      <c r="G15" s="4">
        <v>0.96747979768417403</v>
      </c>
      <c r="H15" s="3">
        <v>9670393.2733333297</v>
      </c>
      <c r="I15" s="3">
        <v>0.67919695218944598</v>
      </c>
      <c r="J15" s="4">
        <v>3482443.3366666702</v>
      </c>
      <c r="K15" s="4">
        <v>1.2118054316940801</v>
      </c>
      <c r="L15" s="3">
        <v>1480395.7533333299</v>
      </c>
      <c r="M15" s="3">
        <v>1.03717901167794</v>
      </c>
      <c r="N15">
        <f>(H15-$R$9)/$R$8</f>
        <v>154.04707720808364</v>
      </c>
    </row>
    <row r="16" spans="1:18" x14ac:dyDescent="0.25">
      <c r="A16" s="1"/>
      <c r="B16" s="1" t="b">
        <v>0</v>
      </c>
      <c r="C16" s="1" t="s">
        <v>17</v>
      </c>
      <c r="D16" s="1"/>
      <c r="E16" s="1" t="s">
        <v>4</v>
      </c>
      <c r="F16" s="4">
        <v>10205</v>
      </c>
      <c r="G16" s="4">
        <v>5.5114316798066501</v>
      </c>
      <c r="H16" s="3">
        <v>3815.8033333333301</v>
      </c>
      <c r="I16" s="3">
        <v>9.4233255562137295</v>
      </c>
      <c r="J16" s="4">
        <v>3442694.2</v>
      </c>
      <c r="K16" s="4">
        <v>1.0290632646226701</v>
      </c>
      <c r="L16" s="3">
        <v>1472156.11333333</v>
      </c>
      <c r="M16" s="3">
        <v>0.95685143201862</v>
      </c>
      <c r="N16">
        <f t="shared" si="0"/>
        <v>-6.9339481751763993E-2</v>
      </c>
    </row>
    <row r="17" spans="1:14" x14ac:dyDescent="0.25">
      <c r="A17" s="1"/>
      <c r="B17" s="1" t="b">
        <v>0</v>
      </c>
      <c r="C17" s="1" t="s">
        <v>94</v>
      </c>
      <c r="D17" s="1"/>
      <c r="E17" s="1" t="s">
        <v>46</v>
      </c>
      <c r="F17" s="4">
        <v>8207.0433333333294</v>
      </c>
      <c r="G17" s="4">
        <v>0.95156433267287999</v>
      </c>
      <c r="H17" s="3">
        <v>3130.37</v>
      </c>
      <c r="I17" s="3">
        <v>5.7834583368082102</v>
      </c>
      <c r="J17" s="4">
        <v>3394961.16</v>
      </c>
      <c r="K17" s="4">
        <v>0.71654033842938902</v>
      </c>
      <c r="L17" s="3">
        <v>1459777.13</v>
      </c>
      <c r="M17" s="3">
        <v>0.42705175281076602</v>
      </c>
      <c r="N17">
        <f t="shared" si="0"/>
        <v>-8.0267499402369158E-2</v>
      </c>
    </row>
    <row r="18" spans="1:14" x14ac:dyDescent="0.25">
      <c r="A18" s="1"/>
      <c r="B18" s="1" t="b">
        <v>0</v>
      </c>
      <c r="C18" s="1" t="s">
        <v>25</v>
      </c>
      <c r="D18" s="1"/>
      <c r="E18" s="1" t="s">
        <v>29</v>
      </c>
      <c r="F18" s="4">
        <v>7250.8533333333298</v>
      </c>
      <c r="G18" s="4">
        <v>4.3593317326508298</v>
      </c>
      <c r="H18" s="3">
        <v>2715.4133333333298</v>
      </c>
      <c r="I18" s="3">
        <v>0.94424421285037496</v>
      </c>
      <c r="J18" s="4">
        <v>3341328.4033333301</v>
      </c>
      <c r="K18" s="4">
        <v>6.7935669642587806E-2</v>
      </c>
      <c r="L18" s="3">
        <v>1440498.87333333</v>
      </c>
      <c r="M18" s="3">
        <v>0.95502817601197798</v>
      </c>
      <c r="N18">
        <f t="shared" si="0"/>
        <v>-8.6883246780042181E-2</v>
      </c>
    </row>
    <row r="19" spans="1:14" x14ac:dyDescent="0.25">
      <c r="A19" s="1"/>
      <c r="B19" s="1" t="b">
        <v>0</v>
      </c>
      <c r="C19" s="1" t="s">
        <v>166</v>
      </c>
      <c r="D19" s="1"/>
      <c r="E19" s="1" t="s">
        <v>24</v>
      </c>
      <c r="F19" s="4">
        <v>6669.02</v>
      </c>
      <c r="G19" s="4">
        <v>2.0281731868777801</v>
      </c>
      <c r="H19" s="3">
        <v>2552.4066666666699</v>
      </c>
      <c r="I19" s="3">
        <v>5.19486207879907</v>
      </c>
      <c r="J19" s="4">
        <v>3356339.08</v>
      </c>
      <c r="K19" s="4">
        <v>0.50291360997483403</v>
      </c>
      <c r="L19" s="3">
        <v>1448064.2666666701</v>
      </c>
      <c r="M19" s="3">
        <v>0.877976018242003</v>
      </c>
      <c r="N19">
        <f t="shared" si="0"/>
        <v>-8.9482098694402337E-2</v>
      </c>
    </row>
    <row r="20" spans="1:14" x14ac:dyDescent="0.25">
      <c r="A20" s="1"/>
      <c r="B20" s="1" t="b">
        <v>0</v>
      </c>
      <c r="C20" s="1" t="s">
        <v>106</v>
      </c>
      <c r="D20" s="1"/>
      <c r="E20" s="1" t="s">
        <v>103</v>
      </c>
      <c r="F20" s="4">
        <v>3554391.42666667</v>
      </c>
      <c r="G20" s="4">
        <v>1.23056272705123</v>
      </c>
      <c r="H20" s="3">
        <v>1377586.37333333</v>
      </c>
      <c r="I20" s="3">
        <v>1.5909258045519099</v>
      </c>
      <c r="J20" s="4">
        <v>3381662.37</v>
      </c>
      <c r="K20" s="4">
        <v>2.0622659761100701</v>
      </c>
      <c r="L20" s="3">
        <v>1454175.7</v>
      </c>
      <c r="M20" s="3">
        <v>1.14842564848463</v>
      </c>
      <c r="N20">
        <f t="shared" si="0"/>
        <v>21.832993402810764</v>
      </c>
    </row>
    <row r="21" spans="1:14" x14ac:dyDescent="0.25">
      <c r="A21" s="1"/>
      <c r="B21" s="1" t="b">
        <v>0</v>
      </c>
      <c r="C21" s="1" t="s">
        <v>155</v>
      </c>
      <c r="D21" s="1"/>
      <c r="E21" s="1" t="s">
        <v>137</v>
      </c>
      <c r="F21" s="4">
        <v>10048967.9333333</v>
      </c>
      <c r="G21" s="4">
        <v>0.657254246661366</v>
      </c>
      <c r="H21" s="3">
        <v>3987456.92</v>
      </c>
      <c r="I21" s="3">
        <v>1.4808182864911299</v>
      </c>
      <c r="J21" s="4">
        <v>3338388.21</v>
      </c>
      <c r="K21" s="4">
        <v>0.75994325184046196</v>
      </c>
      <c r="L21" s="3">
        <v>1437692.51</v>
      </c>
      <c r="M21" s="3">
        <v>0.79666478326229395</v>
      </c>
      <c r="N21">
        <f t="shared" si="0"/>
        <v>63.442745967759599</v>
      </c>
    </row>
    <row r="22" spans="1:14" x14ac:dyDescent="0.25">
      <c r="A22" s="1"/>
      <c r="B22" s="1" t="b">
        <v>0</v>
      </c>
      <c r="C22" s="1" t="s">
        <v>55</v>
      </c>
      <c r="D22" s="1"/>
      <c r="E22" s="1" t="s">
        <v>150</v>
      </c>
      <c r="F22" s="4">
        <v>16032567.140000001</v>
      </c>
      <c r="G22" s="4">
        <v>0.30799297359501998</v>
      </c>
      <c r="H22" s="3">
        <v>6263320.2800000003</v>
      </c>
      <c r="I22" s="3">
        <v>1.1875155361738801</v>
      </c>
      <c r="J22" s="4">
        <v>3303365.61</v>
      </c>
      <c r="K22" s="4">
        <v>1.31455633116328</v>
      </c>
      <c r="L22" s="3">
        <v>1419719.65</v>
      </c>
      <c r="M22" s="3">
        <v>0.77434963068711204</v>
      </c>
      <c r="N22">
        <f t="shared" si="0"/>
        <v>99.727346904071041</v>
      </c>
    </row>
    <row r="23" spans="1:14" x14ac:dyDescent="0.25">
      <c r="A23" s="1"/>
      <c r="B23" s="1" t="b">
        <v>0</v>
      </c>
      <c r="C23" s="1" t="s">
        <v>99</v>
      </c>
      <c r="D23" s="1"/>
      <c r="E23" s="1" t="s">
        <v>124</v>
      </c>
      <c r="F23" s="4">
        <v>18161514.2966667</v>
      </c>
      <c r="G23" s="4">
        <v>1.2127784837379501</v>
      </c>
      <c r="H23" s="3">
        <v>7211749.5266666701</v>
      </c>
      <c r="I23" s="3">
        <v>1.25776360063207</v>
      </c>
      <c r="J23" s="4">
        <v>3280277.04</v>
      </c>
      <c r="K23" s="4">
        <v>1.69332869541861</v>
      </c>
      <c r="L23" s="3">
        <v>1435056.68666667</v>
      </c>
      <c r="M23" s="3">
        <v>0.96855227692716594</v>
      </c>
      <c r="N23">
        <f t="shared" si="0"/>
        <v>114.84836749628559</v>
      </c>
    </row>
    <row r="24" spans="1:14" x14ac:dyDescent="0.25">
      <c r="A24" s="1"/>
      <c r="B24" s="1" t="b">
        <v>0</v>
      </c>
      <c r="C24" s="1" t="s">
        <v>9</v>
      </c>
      <c r="D24" s="1"/>
      <c r="E24" s="1" t="s">
        <v>136</v>
      </c>
      <c r="F24" s="4">
        <v>21066830.100000001</v>
      </c>
      <c r="G24" s="4">
        <v>0.84283510310629495</v>
      </c>
      <c r="H24" s="3">
        <v>8184065.8099999996</v>
      </c>
      <c r="I24" s="3">
        <v>1.1296308052131501</v>
      </c>
      <c r="J24" s="4">
        <v>3422361.45</v>
      </c>
      <c r="K24" s="4">
        <v>0.53485610278943196</v>
      </c>
      <c r="L24" s="3">
        <v>1438372.31333333</v>
      </c>
      <c r="M24" s="3">
        <v>1.1607256172159599</v>
      </c>
      <c r="N24">
        <f t="shared" si="0"/>
        <v>130.35022448150784</v>
      </c>
    </row>
    <row r="25" spans="1:14" x14ac:dyDescent="0.25">
      <c r="A25" s="1"/>
      <c r="B25" s="1" t="b">
        <v>0</v>
      </c>
      <c r="C25" s="1" t="s">
        <v>14</v>
      </c>
      <c r="D25" s="1"/>
      <c r="E25" s="1" t="s">
        <v>54</v>
      </c>
      <c r="F25" s="4">
        <v>7766.1666666666697</v>
      </c>
      <c r="G25" s="4">
        <v>6.0025880747675497</v>
      </c>
      <c r="H25" s="3">
        <v>2900.6433333333298</v>
      </c>
      <c r="I25" s="3">
        <v>2.7624160009756999</v>
      </c>
      <c r="J25" s="4">
        <v>3314883.2633333299</v>
      </c>
      <c r="K25" s="4">
        <v>0.39492511420787602</v>
      </c>
      <c r="L25" s="3">
        <v>1435664.4866666701</v>
      </c>
      <c r="M25" s="3">
        <v>1.2462286136537899</v>
      </c>
      <c r="N25">
        <f t="shared" si="0"/>
        <v>-8.3930083268752578E-2</v>
      </c>
    </row>
    <row r="26" spans="1:14" x14ac:dyDescent="0.25">
      <c r="A26" s="1"/>
      <c r="B26" s="1" t="b">
        <v>0</v>
      </c>
      <c r="C26" s="1" t="s">
        <v>14</v>
      </c>
      <c r="D26" s="1"/>
      <c r="E26" s="1" t="s">
        <v>54</v>
      </c>
      <c r="F26" s="4">
        <v>3893.5933333333301</v>
      </c>
      <c r="G26" s="4">
        <v>7.8414126554637296</v>
      </c>
      <c r="H26" s="3">
        <v>1418.7766666666701</v>
      </c>
      <c r="I26" s="3">
        <v>4.5901097555767603</v>
      </c>
      <c r="J26" s="4">
        <v>3271926.3466666699</v>
      </c>
      <c r="K26" s="4">
        <v>0.75036236949166502</v>
      </c>
      <c r="L26" s="3">
        <v>1418277.0566666699</v>
      </c>
      <c r="M26" s="3">
        <v>1.00915161180482</v>
      </c>
      <c r="N26">
        <f t="shared" si="0"/>
        <v>-0.10755581651172802</v>
      </c>
    </row>
    <row r="27" spans="1:14" x14ac:dyDescent="0.25">
      <c r="A27" s="1"/>
      <c r="B27" s="1" t="b">
        <v>0</v>
      </c>
      <c r="C27" s="1" t="s">
        <v>111</v>
      </c>
      <c r="D27" s="1"/>
      <c r="E27" s="1" t="s">
        <v>62</v>
      </c>
      <c r="F27" s="4">
        <v>1419706.76</v>
      </c>
      <c r="G27" s="4">
        <v>0.77575112100882104</v>
      </c>
      <c r="H27" s="3">
        <v>573974.81999999995</v>
      </c>
      <c r="I27" s="3">
        <v>0.51214144397713501</v>
      </c>
      <c r="J27" s="4">
        <v>3256270.56</v>
      </c>
      <c r="K27" s="4">
        <v>0.123689892916351</v>
      </c>
      <c r="L27" s="3">
        <v>1406467.20666667</v>
      </c>
      <c r="M27" s="3">
        <v>0.38353740803492897</v>
      </c>
      <c r="N27" s="5">
        <f t="shared" si="0"/>
        <v>9.0208338360302562</v>
      </c>
    </row>
    <row r="28" spans="1:14" x14ac:dyDescent="0.25">
      <c r="A28" s="1"/>
      <c r="B28" s="1" t="b">
        <v>0</v>
      </c>
      <c r="C28" s="1" t="s">
        <v>57</v>
      </c>
      <c r="D28" s="1"/>
      <c r="E28" s="1" t="s">
        <v>74</v>
      </c>
      <c r="F28" s="4">
        <v>29021358.056666698</v>
      </c>
      <c r="G28" s="4">
        <v>0.72443318816341795</v>
      </c>
      <c r="H28" s="3">
        <v>11536067.039999999</v>
      </c>
      <c r="I28" s="3">
        <v>0.56750054334202704</v>
      </c>
      <c r="J28" s="4">
        <v>3258152.6466666702</v>
      </c>
      <c r="K28" s="4">
        <v>0.82849893299530597</v>
      </c>
      <c r="L28" s="3">
        <v>1409138.72</v>
      </c>
      <c r="M28" s="3">
        <v>0.77785037876143104</v>
      </c>
      <c r="N28" s="5">
        <f t="shared" si="0"/>
        <v>183.79193328803964</v>
      </c>
    </row>
    <row r="29" spans="1:14" x14ac:dyDescent="0.25">
      <c r="A29" s="1"/>
      <c r="B29" s="1" t="b">
        <v>0</v>
      </c>
      <c r="C29" s="1" t="s">
        <v>14</v>
      </c>
      <c r="D29" s="1"/>
      <c r="E29" s="1" t="s">
        <v>54</v>
      </c>
      <c r="F29" s="4">
        <v>4397.53</v>
      </c>
      <c r="G29" s="4">
        <v>7.45797075143805</v>
      </c>
      <c r="H29" s="3">
        <v>1659.5733333333301</v>
      </c>
      <c r="I29" s="3">
        <v>3.3692475700492301</v>
      </c>
      <c r="J29" s="4">
        <v>3291794.75</v>
      </c>
      <c r="K29" s="4">
        <v>0.37782707005752297</v>
      </c>
      <c r="L29" s="3">
        <v>1410269.5033333299</v>
      </c>
      <c r="M29" s="3">
        <v>1.5896672150975999</v>
      </c>
      <c r="N29">
        <f t="shared" si="0"/>
        <v>-0.10371674114790927</v>
      </c>
    </row>
    <row r="30" spans="1:14" x14ac:dyDescent="0.25">
      <c r="A30" s="1"/>
      <c r="B30" s="1" t="b">
        <v>0</v>
      </c>
      <c r="C30" s="1" t="s">
        <v>107</v>
      </c>
      <c r="D30" s="1"/>
      <c r="E30" s="1" t="s">
        <v>47</v>
      </c>
      <c r="F30" s="4">
        <v>22187404.4333333</v>
      </c>
      <c r="G30" s="4">
        <v>1.14126859197516</v>
      </c>
      <c r="H30" s="3">
        <v>8558912.6333333291</v>
      </c>
      <c r="I30" s="3">
        <v>0.35122051192185699</v>
      </c>
      <c r="J30" s="4">
        <v>2604814.0633333302</v>
      </c>
      <c r="K30" s="4">
        <v>9.6659719147525092</v>
      </c>
      <c r="L30" s="3">
        <v>1349868.4333333301</v>
      </c>
      <c r="M30" s="3">
        <v>1.44062781567317</v>
      </c>
      <c r="N30">
        <f t="shared" si="0"/>
        <v>136.3264916142121</v>
      </c>
    </row>
    <row r="31" spans="1:14" x14ac:dyDescent="0.25">
      <c r="A31" s="1"/>
      <c r="B31" s="1" t="b">
        <v>0</v>
      </c>
      <c r="C31" s="1" t="s">
        <v>100</v>
      </c>
      <c r="D31" s="1"/>
      <c r="E31" s="1" t="s">
        <v>143</v>
      </c>
      <c r="F31" s="4">
        <v>23003560.93</v>
      </c>
      <c r="G31" s="4">
        <v>2.0901405494061001</v>
      </c>
      <c r="H31" s="3">
        <v>9044670.5700000003</v>
      </c>
      <c r="I31" s="3">
        <v>0.71519001787746295</v>
      </c>
      <c r="J31" s="4">
        <v>3199472.61</v>
      </c>
      <c r="K31" s="4">
        <v>1.0382586928853701</v>
      </c>
      <c r="L31" s="3">
        <v>1388419.5066666701</v>
      </c>
      <c r="M31" s="3">
        <v>0.58790337968760797</v>
      </c>
      <c r="N31">
        <f t="shared" si="0"/>
        <v>144.07103954858204</v>
      </c>
    </row>
    <row r="32" spans="1:14" x14ac:dyDescent="0.25">
      <c r="A32" s="1"/>
      <c r="B32" s="1" t="b">
        <v>0</v>
      </c>
      <c r="C32" s="1" t="s">
        <v>135</v>
      </c>
      <c r="D32" s="1"/>
      <c r="E32" s="1" t="s">
        <v>125</v>
      </c>
      <c r="F32" s="4">
        <v>23004100.7466667</v>
      </c>
      <c r="G32" s="4">
        <v>0.76825787446999405</v>
      </c>
      <c r="H32" s="3">
        <v>9092392.2166666705</v>
      </c>
      <c r="I32" s="3">
        <v>1.4954049018350499</v>
      </c>
      <c r="J32" s="4">
        <v>3279729.47</v>
      </c>
      <c r="K32" s="4">
        <v>0.91679874337340195</v>
      </c>
      <c r="L32" s="3">
        <v>1411623.15</v>
      </c>
      <c r="M32" s="3">
        <v>1.2719227081517099</v>
      </c>
      <c r="N32">
        <f t="shared" si="0"/>
        <v>144.83187648447074</v>
      </c>
    </row>
    <row r="33" spans="1:14" x14ac:dyDescent="0.25">
      <c r="A33" s="1"/>
      <c r="B33" s="1" t="b">
        <v>0</v>
      </c>
      <c r="C33" s="1" t="s">
        <v>151</v>
      </c>
      <c r="D33" s="1"/>
      <c r="E33" s="1" t="s">
        <v>48</v>
      </c>
      <c r="F33" s="4">
        <v>24647408.190000001</v>
      </c>
      <c r="G33" s="4">
        <v>0.90061064350583697</v>
      </c>
      <c r="H33" s="3">
        <v>9793941.5399999991</v>
      </c>
      <c r="I33" s="3">
        <v>0.28898237835234603</v>
      </c>
      <c r="J33" s="4">
        <v>3331441.13</v>
      </c>
      <c r="K33" s="4">
        <v>0.67695416241905504</v>
      </c>
      <c r="L33" s="3">
        <v>1150725.93666667</v>
      </c>
      <c r="M33" s="3">
        <v>5.0387225577339798</v>
      </c>
      <c r="N33">
        <f t="shared" si="0"/>
        <v>156.01683498491829</v>
      </c>
    </row>
    <row r="34" spans="1:14" x14ac:dyDescent="0.25">
      <c r="A34" s="1"/>
      <c r="B34" s="1" t="b">
        <v>0</v>
      </c>
      <c r="C34" s="1" t="s">
        <v>95</v>
      </c>
      <c r="D34" s="1"/>
      <c r="E34" s="1" t="s">
        <v>115</v>
      </c>
      <c r="F34" s="4">
        <v>27086823.289999999</v>
      </c>
      <c r="G34" s="4">
        <v>0.68359221834815798</v>
      </c>
      <c r="H34" s="3">
        <v>10353513.7733333</v>
      </c>
      <c r="I34" s="3">
        <v>0.89723538301656602</v>
      </c>
      <c r="J34" s="4">
        <v>3332165.93</v>
      </c>
      <c r="K34" s="4">
        <v>3.2104274513166602</v>
      </c>
      <c r="L34" s="3">
        <v>1391479.31333333</v>
      </c>
      <c r="M34" s="3">
        <v>1.0546826509241201</v>
      </c>
      <c r="N34">
        <f t="shared" si="0"/>
        <v>164.93822083716003</v>
      </c>
    </row>
    <row r="35" spans="1:14" x14ac:dyDescent="0.25">
      <c r="A35" s="1"/>
      <c r="B35" s="1" t="b">
        <v>0</v>
      </c>
      <c r="C35" s="1" t="s">
        <v>42</v>
      </c>
      <c r="D35" s="1"/>
      <c r="E35" s="1" t="s">
        <v>79</v>
      </c>
      <c r="F35" s="4">
        <v>27603716.823333301</v>
      </c>
      <c r="G35" s="4">
        <v>0.340840147891802</v>
      </c>
      <c r="H35" s="3">
        <v>10766376.5133333</v>
      </c>
      <c r="I35" s="3">
        <v>1.1940243086870299</v>
      </c>
      <c r="J35" s="4">
        <v>3253862.11</v>
      </c>
      <c r="K35" s="4">
        <v>0.54528577033060399</v>
      </c>
      <c r="L35" s="3">
        <v>1397964.9766666701</v>
      </c>
      <c r="M35" s="3">
        <v>1.9174665837735601</v>
      </c>
      <c r="N35">
        <f t="shared" si="0"/>
        <v>171.52058427147981</v>
      </c>
    </row>
    <row r="36" spans="1:14" x14ac:dyDescent="0.25">
      <c r="A36" s="1"/>
      <c r="B36" s="1" t="b">
        <v>0</v>
      </c>
      <c r="C36" s="1" t="s">
        <v>31</v>
      </c>
      <c r="D36" s="1"/>
      <c r="E36" s="1" t="s">
        <v>78</v>
      </c>
      <c r="F36" s="4">
        <v>24571448.926666699</v>
      </c>
      <c r="G36" s="4">
        <v>1.58073555184485</v>
      </c>
      <c r="H36" s="3">
        <v>9643498.5966666695</v>
      </c>
      <c r="I36" s="3">
        <v>1.62446997766781</v>
      </c>
      <c r="J36" s="4">
        <v>3230692.06</v>
      </c>
      <c r="K36" s="4">
        <v>0.82573369623141202</v>
      </c>
      <c r="L36" s="3">
        <v>1400459.5366666701</v>
      </c>
      <c r="M36" s="3">
        <v>1.0167641855112901</v>
      </c>
      <c r="N36">
        <f t="shared" si="0"/>
        <v>153.61828933473745</v>
      </c>
    </row>
    <row r="37" spans="1:14" x14ac:dyDescent="0.25">
      <c r="A37" s="1"/>
      <c r="B37" s="1" t="b">
        <v>0</v>
      </c>
      <c r="C37" s="1" t="s">
        <v>108</v>
      </c>
      <c r="D37" s="1"/>
      <c r="E37" s="1" t="s">
        <v>146</v>
      </c>
      <c r="F37" s="4">
        <v>25182429.4966667</v>
      </c>
      <c r="G37" s="4">
        <v>0.49252376058716701</v>
      </c>
      <c r="H37" s="3">
        <v>9866280.1999999993</v>
      </c>
      <c r="I37" s="3">
        <v>1.07532209306196</v>
      </c>
      <c r="J37" s="4">
        <v>3358079.4166666698</v>
      </c>
      <c r="K37" s="4">
        <v>1.6498752214245</v>
      </c>
      <c r="L37" s="3">
        <v>1433665.3266666699</v>
      </c>
      <c r="M37" s="3">
        <v>1.0293104647587801</v>
      </c>
      <c r="N37">
        <f t="shared" si="0"/>
        <v>157.17014649583763</v>
      </c>
    </row>
    <row r="38" spans="1:14" x14ac:dyDescent="0.25">
      <c r="A38" s="1"/>
      <c r="B38" s="1" t="b">
        <v>0</v>
      </c>
      <c r="C38" s="1" t="s">
        <v>144</v>
      </c>
      <c r="D38" s="1"/>
      <c r="E38" s="1" t="s">
        <v>81</v>
      </c>
      <c r="F38" s="4">
        <v>24603381.106666699</v>
      </c>
      <c r="G38" s="4">
        <v>2.2049217695297201</v>
      </c>
      <c r="H38" s="3">
        <v>9606721.9733333308</v>
      </c>
      <c r="I38" s="3">
        <v>0.94027610465997802</v>
      </c>
      <c r="J38" s="4">
        <v>3279949.1733333301</v>
      </c>
      <c r="K38" s="4">
        <v>1.3181264416151299</v>
      </c>
      <c r="L38" s="3">
        <v>1398772.34</v>
      </c>
      <c r="M38" s="3">
        <v>0.89003291215444003</v>
      </c>
      <c r="N38">
        <f t="shared" si="0"/>
        <v>153.0319513652052</v>
      </c>
    </row>
    <row r="39" spans="1:14" x14ac:dyDescent="0.25">
      <c r="A39" s="1"/>
      <c r="B39" s="1" t="b">
        <v>0</v>
      </c>
      <c r="C39" s="1" t="s">
        <v>67</v>
      </c>
      <c r="D39" s="1"/>
      <c r="E39" s="1" t="s">
        <v>3</v>
      </c>
      <c r="F39" s="4">
        <v>23665411.176666699</v>
      </c>
      <c r="G39" s="4">
        <v>0.94088963670813197</v>
      </c>
      <c r="H39" s="3">
        <v>9467104.9566666707</v>
      </c>
      <c r="I39" s="3">
        <v>1.08635579223478</v>
      </c>
      <c r="J39" s="4">
        <v>3244012.0833333302</v>
      </c>
      <c r="K39" s="4">
        <v>1.2678046038022699</v>
      </c>
      <c r="L39" s="3">
        <v>1406377.4033333301</v>
      </c>
      <c r="M39" s="3">
        <v>2.0916794845007698</v>
      </c>
      <c r="N39">
        <f t="shared" si="0"/>
        <v>150.80600589646312</v>
      </c>
    </row>
    <row r="40" spans="1:14" x14ac:dyDescent="0.25">
      <c r="A40" s="1"/>
      <c r="B40" s="1" t="b">
        <v>0</v>
      </c>
      <c r="C40" s="1" t="s">
        <v>14</v>
      </c>
      <c r="D40" s="1"/>
      <c r="E40" s="1" t="s">
        <v>54</v>
      </c>
      <c r="F40" s="4">
        <v>10238.31</v>
      </c>
      <c r="G40" s="4">
        <v>0.94776217279880004</v>
      </c>
      <c r="H40" s="3">
        <v>3760.2166666666699</v>
      </c>
      <c r="I40" s="3">
        <v>2.8392183395350501</v>
      </c>
      <c r="J40" s="4">
        <v>3222740.11666667</v>
      </c>
      <c r="K40" s="4">
        <v>0.65915251782747097</v>
      </c>
      <c r="L40" s="3">
        <v>1404189.09333333</v>
      </c>
      <c r="M40" s="3">
        <v>0.24536269242255301</v>
      </c>
      <c r="N40">
        <f t="shared" si="0"/>
        <v>-7.0225712468787144E-2</v>
      </c>
    </row>
    <row r="41" spans="1:14" x14ac:dyDescent="0.25">
      <c r="A41" s="1"/>
      <c r="B41" s="1" t="b">
        <v>0</v>
      </c>
      <c r="C41" s="1" t="s">
        <v>14</v>
      </c>
      <c r="D41" s="1"/>
      <c r="E41" s="1" t="s">
        <v>54</v>
      </c>
      <c r="F41" s="4">
        <v>4793.97</v>
      </c>
      <c r="G41" s="4">
        <v>6.5142166522859304</v>
      </c>
      <c r="H41" s="3">
        <v>1818.85</v>
      </c>
      <c r="I41" s="3">
        <v>3.8810090032817399</v>
      </c>
      <c r="J41" s="4">
        <v>3291199.2933333302</v>
      </c>
      <c r="K41" s="4">
        <v>1.44924712275152</v>
      </c>
      <c r="L41" s="3">
        <v>1416019.39</v>
      </c>
      <c r="M41" s="3">
        <v>1.53742303780312</v>
      </c>
      <c r="N41">
        <f t="shared" si="0"/>
        <v>-0.10117735746168216</v>
      </c>
    </row>
    <row r="42" spans="1:14" x14ac:dyDescent="0.25">
      <c r="A42" s="1"/>
      <c r="B42" s="1" t="b">
        <v>0</v>
      </c>
      <c r="C42" s="1" t="s">
        <v>111</v>
      </c>
      <c r="D42" s="1"/>
      <c r="E42" s="1" t="s">
        <v>62</v>
      </c>
      <c r="F42" s="4">
        <v>1377085.30333333</v>
      </c>
      <c r="G42" s="4">
        <v>1.2443112403386201</v>
      </c>
      <c r="H42" s="3">
        <v>561544.36</v>
      </c>
      <c r="I42" s="3">
        <v>0.10765942675239</v>
      </c>
      <c r="J42" s="4">
        <v>3254700.3933333298</v>
      </c>
      <c r="K42" s="4">
        <v>0.92270431797989405</v>
      </c>
      <c r="L42" s="3">
        <v>1403170.24</v>
      </c>
      <c r="M42" s="3">
        <v>0.305172416589995</v>
      </c>
      <c r="N42" s="5">
        <f t="shared" si="0"/>
        <v>8.8226522191186056</v>
      </c>
    </row>
    <row r="43" spans="1:14" x14ac:dyDescent="0.25">
      <c r="A43" s="1"/>
      <c r="B43" s="1" t="b">
        <v>0</v>
      </c>
      <c r="C43" s="1" t="s">
        <v>57</v>
      </c>
      <c r="D43" s="1"/>
      <c r="E43" s="1" t="s">
        <v>74</v>
      </c>
      <c r="F43" s="4">
        <v>29053907.129999999</v>
      </c>
      <c r="G43" s="4">
        <v>1.0332167203051199</v>
      </c>
      <c r="H43" s="3">
        <v>11304674.789999999</v>
      </c>
      <c r="I43" s="3">
        <v>9.6468282474526407E-2</v>
      </c>
      <c r="J43" s="4">
        <v>3222651.49</v>
      </c>
      <c r="K43" s="4">
        <v>2.0555867611803702</v>
      </c>
      <c r="L43" s="3">
        <v>1357524.22</v>
      </c>
      <c r="M43" s="3">
        <v>0.15591077320633101</v>
      </c>
      <c r="N43" s="5">
        <f t="shared" si="0"/>
        <v>180.10279465231537</v>
      </c>
    </row>
    <row r="44" spans="1:14" x14ac:dyDescent="0.25">
      <c r="A44" s="1"/>
      <c r="B44" s="1" t="b">
        <v>0</v>
      </c>
      <c r="C44" s="1" t="s">
        <v>14</v>
      </c>
      <c r="D44" s="1"/>
      <c r="E44" s="1" t="s">
        <v>54</v>
      </c>
      <c r="F44" s="4">
        <v>5120.1333333333296</v>
      </c>
      <c r="G44" s="4">
        <v>11.552282245111</v>
      </c>
      <c r="H44" s="3">
        <v>1870.76</v>
      </c>
      <c r="I44" s="3">
        <v>2.8073048887014398</v>
      </c>
      <c r="J44" s="4">
        <v>3256366.2466666698</v>
      </c>
      <c r="K44" s="4">
        <v>0.56592271531170901</v>
      </c>
      <c r="L44" s="3">
        <v>1406129.90666667</v>
      </c>
      <c r="M44" s="3">
        <v>0.4572800400891</v>
      </c>
      <c r="N44">
        <f t="shared" si="0"/>
        <v>-0.10034974466747472</v>
      </c>
    </row>
    <row r="45" spans="1:14" x14ac:dyDescent="0.25">
      <c r="A45" s="1"/>
      <c r="B45" s="1" t="b">
        <v>0</v>
      </c>
      <c r="C45" s="1" t="s">
        <v>133</v>
      </c>
      <c r="D45" s="1"/>
      <c r="E45" s="1" t="s">
        <v>128</v>
      </c>
      <c r="F45" s="4">
        <v>24906322.780000001</v>
      </c>
      <c r="G45" s="4">
        <v>1.6688100966505901</v>
      </c>
      <c r="H45" s="3">
        <v>9425135.8599999994</v>
      </c>
      <c r="I45" s="3">
        <v>1.60777786913161</v>
      </c>
      <c r="J45" s="4">
        <v>3362098.80333333</v>
      </c>
      <c r="K45" s="4">
        <v>0.82785370152086302</v>
      </c>
      <c r="L45" s="3">
        <v>1402474.91666667</v>
      </c>
      <c r="M45" s="3">
        <v>1.7210463926244799</v>
      </c>
      <c r="N45">
        <f t="shared" si="0"/>
        <v>150.13688315782576</v>
      </c>
    </row>
    <row r="46" spans="1:14" x14ac:dyDescent="0.25">
      <c r="A46" s="1"/>
      <c r="B46" s="1" t="b">
        <v>0</v>
      </c>
      <c r="C46" s="1" t="s">
        <v>110</v>
      </c>
      <c r="D46" s="1"/>
      <c r="E46" s="1" t="s">
        <v>49</v>
      </c>
      <c r="F46" s="4">
        <v>24259407.486666702</v>
      </c>
      <c r="G46" s="4">
        <v>1.17095669969392</v>
      </c>
      <c r="H46" s="3">
        <v>9453222.6633333303</v>
      </c>
      <c r="I46" s="3">
        <v>0.91357922065141295</v>
      </c>
      <c r="J46" s="4">
        <v>3332375.0766666699</v>
      </c>
      <c r="K46" s="4">
        <v>1.5963576581816701</v>
      </c>
      <c r="L46" s="3">
        <v>1406788.4733333299</v>
      </c>
      <c r="M46" s="3">
        <v>0.71365515258055001</v>
      </c>
      <c r="N46">
        <f t="shared" si="0"/>
        <v>150.58467737449024</v>
      </c>
    </row>
    <row r="47" spans="1:14" x14ac:dyDescent="0.25">
      <c r="A47" s="1"/>
      <c r="B47" s="1" t="b">
        <v>0</v>
      </c>
      <c r="C47" s="1" t="s">
        <v>44</v>
      </c>
      <c r="D47" s="1"/>
      <c r="E47" s="1" t="s">
        <v>145</v>
      </c>
      <c r="F47" s="4">
        <v>22604389.856666699</v>
      </c>
      <c r="G47" s="4">
        <v>0.68205212025537798</v>
      </c>
      <c r="H47" s="3">
        <v>8989274.5633333307</v>
      </c>
      <c r="I47" s="3">
        <v>1.16295427158149</v>
      </c>
      <c r="J47" s="4">
        <v>3249124.9566666698</v>
      </c>
      <c r="K47" s="4">
        <v>0.68031008152149697</v>
      </c>
      <c r="L47" s="3">
        <v>1394455.90666667</v>
      </c>
      <c r="M47" s="3">
        <v>0.55199376353995799</v>
      </c>
      <c r="N47">
        <f t="shared" si="0"/>
        <v>143.18784856678013</v>
      </c>
    </row>
    <row r="48" spans="1:14" x14ac:dyDescent="0.25">
      <c r="A48" s="1"/>
      <c r="B48" s="1" t="b">
        <v>0</v>
      </c>
      <c r="C48" s="1" t="s">
        <v>19</v>
      </c>
      <c r="D48" s="1"/>
      <c r="E48" s="1" t="s">
        <v>0</v>
      </c>
      <c r="F48" s="4">
        <v>23916754.9333333</v>
      </c>
      <c r="G48" s="4">
        <v>0.40685319099074402</v>
      </c>
      <c r="H48" s="3">
        <v>9510862.2533333302</v>
      </c>
      <c r="I48" s="3">
        <v>1.41153709949869</v>
      </c>
      <c r="J48" s="4">
        <v>3204223.94</v>
      </c>
      <c r="K48" s="4">
        <v>1.25340098345712</v>
      </c>
      <c r="L48" s="3">
        <v>1375171.7166666701</v>
      </c>
      <c r="M48" s="3">
        <v>1.5759721934347</v>
      </c>
      <c r="N48">
        <f t="shared" si="0"/>
        <v>151.50363830950991</v>
      </c>
    </row>
    <row r="49" spans="1:14" x14ac:dyDescent="0.25">
      <c r="A49" s="1"/>
      <c r="B49" s="1" t="b">
        <v>0</v>
      </c>
      <c r="C49" s="1" t="s">
        <v>2</v>
      </c>
      <c r="D49" s="1"/>
      <c r="E49" s="1" t="s">
        <v>50</v>
      </c>
      <c r="F49" s="4">
        <v>24406412.813333299</v>
      </c>
      <c r="G49" s="4">
        <v>0.354199265029638</v>
      </c>
      <c r="H49" s="3">
        <v>9696810.4000000004</v>
      </c>
      <c r="I49" s="3">
        <v>0.24472207027312901</v>
      </c>
      <c r="J49" s="4">
        <v>3301290.35</v>
      </c>
      <c r="K49" s="4">
        <v>0.90820428589929003</v>
      </c>
      <c r="L49" s="3">
        <v>1427180.37333333</v>
      </c>
      <c r="M49" s="3">
        <v>0.92784945575757705</v>
      </c>
      <c r="N49">
        <f t="shared" si="0"/>
        <v>154.46825139447421</v>
      </c>
    </row>
    <row r="50" spans="1:14" x14ac:dyDescent="0.25">
      <c r="A50" s="1"/>
      <c r="B50" s="1" t="b">
        <v>0</v>
      </c>
      <c r="C50" s="1" t="s">
        <v>132</v>
      </c>
      <c r="D50" s="1"/>
      <c r="E50" s="1" t="s">
        <v>41</v>
      </c>
      <c r="F50" s="4">
        <v>24791895</v>
      </c>
      <c r="G50" s="4">
        <v>0.79604684451005303</v>
      </c>
      <c r="H50" s="3">
        <v>9522376.6033333298</v>
      </c>
      <c r="I50" s="3">
        <v>0.45403508629790201</v>
      </c>
      <c r="J50" s="4">
        <v>3319019.63666667</v>
      </c>
      <c r="K50" s="4">
        <v>1.0137630813473499</v>
      </c>
      <c r="L50" s="3">
        <v>1400119.81</v>
      </c>
      <c r="M50" s="3">
        <v>0.87763090991756898</v>
      </c>
      <c r="N50">
        <f t="shared" si="0"/>
        <v>151.68721417884109</v>
      </c>
    </row>
    <row r="51" spans="1:14" x14ac:dyDescent="0.25">
      <c r="A51" s="1"/>
      <c r="B51" s="1" t="b">
        <v>0</v>
      </c>
      <c r="C51" s="1" t="s">
        <v>157</v>
      </c>
      <c r="D51" s="1"/>
      <c r="E51" s="1" t="s">
        <v>68</v>
      </c>
      <c r="F51" s="4">
        <v>25455954.506666701</v>
      </c>
      <c r="G51" s="4">
        <v>0.59972793338620101</v>
      </c>
      <c r="H51" s="3">
        <v>9607489.7966666706</v>
      </c>
      <c r="I51" s="3">
        <v>0.541808554604574</v>
      </c>
      <c r="J51" s="4">
        <v>3145200.04</v>
      </c>
      <c r="K51" s="4">
        <v>2.1670529246072001</v>
      </c>
      <c r="L51" s="3">
        <v>1361121.61666667</v>
      </c>
      <c r="M51" s="3">
        <v>0.78467263091195205</v>
      </c>
      <c r="N51">
        <f t="shared" si="0"/>
        <v>153.04419294513897</v>
      </c>
    </row>
    <row r="52" spans="1:14" x14ac:dyDescent="0.25">
      <c r="A52" s="1"/>
      <c r="B52" s="1" t="b">
        <v>0</v>
      </c>
      <c r="C52" s="1" t="s">
        <v>39</v>
      </c>
      <c r="D52" s="1"/>
      <c r="E52" s="1" t="s">
        <v>28</v>
      </c>
      <c r="F52" s="4">
        <v>22153459.289999999</v>
      </c>
      <c r="G52" s="4">
        <v>0.73153982638611903</v>
      </c>
      <c r="H52" s="3">
        <v>8668697.6500000004</v>
      </c>
      <c r="I52" s="3">
        <v>0.77611700673064699</v>
      </c>
      <c r="J52" s="4">
        <v>3233961.8466666699</v>
      </c>
      <c r="K52" s="4">
        <v>0.56543854738575094</v>
      </c>
      <c r="L52" s="3">
        <v>1380790.86</v>
      </c>
      <c r="M52" s="3">
        <v>1.1893366026834999</v>
      </c>
      <c r="N52">
        <f t="shared" si="0"/>
        <v>138.07681880368645</v>
      </c>
    </row>
    <row r="53" spans="1:14" x14ac:dyDescent="0.25">
      <c r="A53" s="1"/>
      <c r="B53" s="1" t="b">
        <v>0</v>
      </c>
      <c r="C53" s="1" t="s">
        <v>32</v>
      </c>
      <c r="D53" s="1"/>
      <c r="E53" s="1" t="s">
        <v>130</v>
      </c>
      <c r="F53" s="4">
        <v>22298672.719999999</v>
      </c>
      <c r="G53" s="4">
        <v>0.91542998531757402</v>
      </c>
      <c r="H53" s="3">
        <v>8719020.8533333298</v>
      </c>
      <c r="I53" s="3">
        <v>2.1800181437385202</v>
      </c>
      <c r="J53" s="4">
        <v>3269893.65</v>
      </c>
      <c r="K53" s="4">
        <v>1.3052352705315799</v>
      </c>
      <c r="L53" s="3">
        <v>1670484.53</v>
      </c>
      <c r="M53" s="3">
        <v>20.647746196570601</v>
      </c>
      <c r="N53">
        <f t="shared" si="0"/>
        <v>138.87913294208303</v>
      </c>
    </row>
    <row r="54" spans="1:14" x14ac:dyDescent="0.25">
      <c r="A54" s="1"/>
      <c r="B54" s="1" t="b">
        <v>0</v>
      </c>
      <c r="C54" s="1" t="s">
        <v>26</v>
      </c>
      <c r="D54" s="1"/>
      <c r="E54" s="1" t="s">
        <v>8</v>
      </c>
      <c r="F54" s="4">
        <v>24544266.059999999</v>
      </c>
      <c r="G54" s="4">
        <v>1.29977979937947</v>
      </c>
      <c r="H54" s="3">
        <v>9439970.9299999997</v>
      </c>
      <c r="I54" s="3">
        <v>1.01783126528264</v>
      </c>
      <c r="J54" s="4">
        <v>3332819.9533333299</v>
      </c>
      <c r="K54" s="4">
        <v>0.89728092633916001</v>
      </c>
      <c r="L54" s="3">
        <v>1397322.35333333</v>
      </c>
      <c r="M54" s="3">
        <v>1.8066684166600999</v>
      </c>
      <c r="N54">
        <f t="shared" si="0"/>
        <v>150.37340201228469</v>
      </c>
    </row>
    <row r="55" spans="1:14" x14ac:dyDescent="0.25">
      <c r="A55" s="1"/>
      <c r="B55" s="1" t="b">
        <v>0</v>
      </c>
      <c r="C55" s="1" t="s">
        <v>14</v>
      </c>
      <c r="D55" s="1"/>
      <c r="E55" s="1" t="s">
        <v>54</v>
      </c>
      <c r="F55" s="4">
        <v>10501.4066666667</v>
      </c>
      <c r="G55" s="4">
        <v>5.6135230994539702</v>
      </c>
      <c r="H55" s="3">
        <v>3530.5033333333299</v>
      </c>
      <c r="I55" s="3">
        <v>7.6616980705067403</v>
      </c>
      <c r="J55" s="4">
        <v>3213593.68</v>
      </c>
      <c r="K55" s="4">
        <v>0.92352889045689801</v>
      </c>
      <c r="L55" s="3">
        <v>1380633.4233333301</v>
      </c>
      <c r="M55" s="3">
        <v>1.6822593612474599</v>
      </c>
      <c r="N55">
        <f t="shared" si="0"/>
        <v>-7.3888083758841261E-2</v>
      </c>
    </row>
    <row r="56" spans="1:14" x14ac:dyDescent="0.25">
      <c r="A56" s="1"/>
      <c r="B56" s="1" t="b">
        <v>0</v>
      </c>
      <c r="C56" s="1" t="s">
        <v>14</v>
      </c>
      <c r="D56" s="1"/>
      <c r="E56" s="1" t="s">
        <v>54</v>
      </c>
      <c r="F56" s="4">
        <v>5357.26</v>
      </c>
      <c r="G56" s="4">
        <v>4.8910197817515604</v>
      </c>
      <c r="H56" s="3">
        <v>1926.28</v>
      </c>
      <c r="I56" s="3">
        <v>9.2725858551966596</v>
      </c>
      <c r="J56" s="4">
        <v>3175625.5633333302</v>
      </c>
      <c r="K56" s="4">
        <v>0.52729459872260298</v>
      </c>
      <c r="L56" s="3">
        <v>1379217.22</v>
      </c>
      <c r="M56" s="3">
        <v>0.85254788621104205</v>
      </c>
      <c r="N56">
        <f t="shared" si="0"/>
        <v>-9.9464576832098181E-2</v>
      </c>
    </row>
    <row r="57" spans="1:14" x14ac:dyDescent="0.25">
      <c r="A57" s="1"/>
      <c r="B57" s="1" t="b">
        <v>0</v>
      </c>
      <c r="C57" s="1" t="s">
        <v>111</v>
      </c>
      <c r="D57" s="1"/>
      <c r="E57" s="1" t="s">
        <v>62</v>
      </c>
      <c r="F57" s="4">
        <v>1372381.7033333301</v>
      </c>
      <c r="G57" s="4">
        <v>0.90395950151994497</v>
      </c>
      <c r="H57" s="3">
        <v>545851.52666666696</v>
      </c>
      <c r="I57" s="3">
        <v>1.4379817785967901</v>
      </c>
      <c r="J57" s="4">
        <v>3225907.1066666702</v>
      </c>
      <c r="K57" s="4">
        <v>0.29950548734332899</v>
      </c>
      <c r="L57" s="3">
        <v>1368950.6833333301</v>
      </c>
      <c r="M57" s="3">
        <v>1.05930179164039</v>
      </c>
      <c r="N57" s="5">
        <f t="shared" si="0"/>
        <v>8.5724578510964271</v>
      </c>
    </row>
    <row r="58" spans="1:14" x14ac:dyDescent="0.25">
      <c r="A58" s="1"/>
      <c r="B58" s="1" t="b">
        <v>0</v>
      </c>
      <c r="C58" s="1" t="s">
        <v>57</v>
      </c>
      <c r="D58" s="1"/>
      <c r="E58" s="1" t="s">
        <v>74</v>
      </c>
      <c r="F58" s="4">
        <v>31644562.280000001</v>
      </c>
      <c r="G58" s="4">
        <v>1.2117518892327701</v>
      </c>
      <c r="H58" s="3">
        <v>11997273.9966667</v>
      </c>
      <c r="I58" s="3">
        <v>1.32492784552223</v>
      </c>
      <c r="J58" s="4">
        <v>3244970.82</v>
      </c>
      <c r="K58" s="4">
        <v>1.8480664453098701</v>
      </c>
      <c r="L58" s="3">
        <v>1383717.81</v>
      </c>
      <c r="M58" s="3">
        <v>1.14680366628454</v>
      </c>
      <c r="N58" s="5">
        <f t="shared" si="0"/>
        <v>191.14505943165042</v>
      </c>
    </row>
    <row r="59" spans="1:14" x14ac:dyDescent="0.25">
      <c r="A59" s="1"/>
      <c r="B59" s="1" t="b">
        <v>0</v>
      </c>
      <c r="C59" s="1" t="s">
        <v>14</v>
      </c>
      <c r="D59" s="1"/>
      <c r="E59" s="1" t="s">
        <v>54</v>
      </c>
      <c r="F59" s="4">
        <v>6357.89</v>
      </c>
      <c r="G59" s="4">
        <v>8.3055563492309705</v>
      </c>
      <c r="H59" s="3">
        <v>1933.7166666666701</v>
      </c>
      <c r="I59" s="3">
        <v>5.4824820325524497</v>
      </c>
      <c r="J59" s="4">
        <v>3187781.2333333301</v>
      </c>
      <c r="K59" s="4">
        <v>0.142848822307475</v>
      </c>
      <c r="L59" s="3">
        <v>1378398.83</v>
      </c>
      <c r="M59" s="3">
        <v>0.66931390476265695</v>
      </c>
      <c r="N59">
        <f t="shared" si="0"/>
        <v>-9.93460123844081E-2</v>
      </c>
    </row>
    <row r="60" spans="1:14" x14ac:dyDescent="0.25">
      <c r="A60" s="1"/>
      <c r="B60" s="1" t="b">
        <v>0</v>
      </c>
      <c r="C60" s="1" t="s">
        <v>159</v>
      </c>
      <c r="D60" s="1"/>
      <c r="E60" s="1" t="s">
        <v>102</v>
      </c>
      <c r="F60" s="4">
        <v>23250865.57</v>
      </c>
      <c r="G60" s="4">
        <v>0.79872565160628906</v>
      </c>
      <c r="H60" s="3">
        <v>8991257.3766666707</v>
      </c>
      <c r="I60" s="3">
        <v>0.46722360379844702</v>
      </c>
      <c r="J60" s="4">
        <v>3240283.35</v>
      </c>
      <c r="K60" s="4">
        <v>0.58463449605268702</v>
      </c>
      <c r="L60" s="3">
        <v>1365941.25</v>
      </c>
      <c r="M60" s="3">
        <v>0.201290409437094</v>
      </c>
      <c r="N60">
        <f t="shared" si="0"/>
        <v>143.21946100529289</v>
      </c>
    </row>
    <row r="61" spans="1:14" x14ac:dyDescent="0.25">
      <c r="A61" s="1"/>
      <c r="B61" s="1" t="b">
        <v>0</v>
      </c>
      <c r="C61" s="1" t="s">
        <v>38</v>
      </c>
      <c r="D61" s="1"/>
      <c r="E61" s="1" t="s">
        <v>163</v>
      </c>
      <c r="F61" s="4">
        <v>23933856.09</v>
      </c>
      <c r="G61" s="4">
        <v>0.81762390801859197</v>
      </c>
      <c r="H61" s="3">
        <v>9283998.2400000002</v>
      </c>
      <c r="I61" s="3">
        <v>0.55636033819841002</v>
      </c>
      <c r="J61" s="4">
        <v>3239624.06</v>
      </c>
      <c r="K61" s="4">
        <v>0.24322629338917801</v>
      </c>
      <c r="L61" s="3">
        <v>1384528.2</v>
      </c>
      <c r="M61" s="3">
        <v>0.55561229357535702</v>
      </c>
      <c r="N61">
        <f t="shared" si="0"/>
        <v>147.88669436845981</v>
      </c>
    </row>
    <row r="62" spans="1:14" x14ac:dyDescent="0.25">
      <c r="A62" s="1"/>
      <c r="B62" s="1" t="b">
        <v>0</v>
      </c>
      <c r="C62" s="1" t="s">
        <v>11</v>
      </c>
      <c r="D62" s="1"/>
      <c r="E62" s="1" t="s">
        <v>117</v>
      </c>
      <c r="F62" s="4">
        <v>24596432.260000002</v>
      </c>
      <c r="G62" s="4">
        <v>0.56281236130701995</v>
      </c>
      <c r="H62" s="3">
        <v>9674260.8666666709</v>
      </c>
      <c r="I62" s="3">
        <v>0.18437903286538701</v>
      </c>
      <c r="J62" s="4">
        <v>3305394.75</v>
      </c>
      <c r="K62" s="4">
        <v>0.57839117497608505</v>
      </c>
      <c r="L62" s="3">
        <v>1419885.45</v>
      </c>
      <c r="M62" s="3">
        <v>0.61550406022554804</v>
      </c>
      <c r="N62">
        <f t="shared" si="0"/>
        <v>154.10873911764756</v>
      </c>
    </row>
    <row r="63" spans="1:14" x14ac:dyDescent="0.25">
      <c r="A63" s="1"/>
      <c r="B63" s="1" t="b">
        <v>0</v>
      </c>
      <c r="C63" s="1" t="s">
        <v>15</v>
      </c>
      <c r="D63" s="1"/>
      <c r="E63" s="1" t="s">
        <v>139</v>
      </c>
      <c r="F63" s="4">
        <v>24238095.913333301</v>
      </c>
      <c r="G63" s="4">
        <v>0.99122008618967505</v>
      </c>
      <c r="H63" s="3">
        <v>9386032.7333333306</v>
      </c>
      <c r="I63" s="3">
        <v>0.47713745797120699</v>
      </c>
      <c r="J63" s="4">
        <v>3245598.22</v>
      </c>
      <c r="K63" s="4">
        <v>0.833192427869621</v>
      </c>
      <c r="L63" s="3">
        <v>1396332.28</v>
      </c>
      <c r="M63" s="3">
        <v>1.28640300568331</v>
      </c>
      <c r="N63">
        <f t="shared" si="0"/>
        <v>149.51345322288356</v>
      </c>
    </row>
    <row r="64" spans="1:14" x14ac:dyDescent="0.25">
      <c r="A64" s="1"/>
      <c r="B64" s="1" t="b">
        <v>0</v>
      </c>
      <c r="C64" s="1" t="s">
        <v>168</v>
      </c>
      <c r="D64" s="1"/>
      <c r="E64" s="1" t="s">
        <v>91</v>
      </c>
      <c r="F64" s="4">
        <v>24262979.013333298</v>
      </c>
      <c r="G64" s="4">
        <v>0.67192114309216799</v>
      </c>
      <c r="H64" s="3">
        <v>9525629.3766666707</v>
      </c>
      <c r="I64" s="3">
        <v>0.74417749153526103</v>
      </c>
      <c r="J64" s="4">
        <v>3245148.07333333</v>
      </c>
      <c r="K64" s="4">
        <v>0.43164769579899498</v>
      </c>
      <c r="L64" s="3">
        <v>1388818.1733333301</v>
      </c>
      <c r="M64" s="3">
        <v>0.60085062288225999</v>
      </c>
      <c r="N64">
        <f t="shared" si="0"/>
        <v>151.7390738749946</v>
      </c>
    </row>
    <row r="65" spans="1:14" x14ac:dyDescent="0.25">
      <c r="A65" s="1"/>
      <c r="B65" s="1" t="b">
        <v>0</v>
      </c>
      <c r="C65" s="1" t="s">
        <v>27</v>
      </c>
      <c r="D65" s="1"/>
      <c r="E65" s="1" t="s">
        <v>69</v>
      </c>
      <c r="F65" s="4">
        <v>25648334.140000001</v>
      </c>
      <c r="G65" s="4">
        <v>0.956356248229567</v>
      </c>
      <c r="H65" s="3">
        <v>9984279.8499999996</v>
      </c>
      <c r="I65" s="3">
        <v>0.87981153612770502</v>
      </c>
      <c r="J65" s="4">
        <v>3285281.84333333</v>
      </c>
      <c r="K65" s="4">
        <v>0.55881289735685002</v>
      </c>
      <c r="L65" s="3">
        <v>1391579.87666667</v>
      </c>
      <c r="M65" s="3">
        <v>1.2694028569387901</v>
      </c>
      <c r="N65">
        <f t="shared" si="0"/>
        <v>159.05144143037816</v>
      </c>
    </row>
    <row r="66" spans="1:14" x14ac:dyDescent="0.25">
      <c r="A66" s="1"/>
      <c r="B66" s="1" t="b">
        <v>0</v>
      </c>
      <c r="C66" s="1" t="s">
        <v>72</v>
      </c>
      <c r="D66" s="1"/>
      <c r="E66" s="1" t="s">
        <v>113</v>
      </c>
      <c r="F66" s="4">
        <v>25893804.283333302</v>
      </c>
      <c r="G66" s="4">
        <v>2.0105252321793001</v>
      </c>
      <c r="H66" s="3">
        <v>9921255.6633333303</v>
      </c>
      <c r="I66" s="3">
        <v>1.54204767682585</v>
      </c>
      <c r="J66" s="4">
        <v>3344688.53</v>
      </c>
      <c r="K66" s="4">
        <v>1.7521828589692701</v>
      </c>
      <c r="L66" s="3">
        <v>1409873.2666666701</v>
      </c>
      <c r="M66" s="3">
        <v>0.75548424612106602</v>
      </c>
      <c r="N66">
        <f t="shared" si="0"/>
        <v>158.04663266077975</v>
      </c>
    </row>
    <row r="67" spans="1:14" x14ac:dyDescent="0.25">
      <c r="A67" s="1"/>
      <c r="B67" s="1" t="b">
        <v>0</v>
      </c>
      <c r="C67" s="1" t="s">
        <v>119</v>
      </c>
      <c r="D67" s="1"/>
      <c r="E67" s="1" t="s">
        <v>53</v>
      </c>
      <c r="F67" s="4">
        <v>23350083.393333301</v>
      </c>
      <c r="G67" s="4">
        <v>1.0983551114860699</v>
      </c>
      <c r="H67" s="3">
        <v>9073383.8833333291</v>
      </c>
      <c r="I67" s="3">
        <v>0.91294429751636497</v>
      </c>
      <c r="J67" s="4">
        <v>3307486.01</v>
      </c>
      <c r="K67" s="4">
        <v>1.11173177558701</v>
      </c>
      <c r="L67" s="3">
        <v>1414203.8933333301</v>
      </c>
      <c r="M67" s="3">
        <v>0.29611471413146701</v>
      </c>
      <c r="N67">
        <f t="shared" si="0"/>
        <v>144.52882235495363</v>
      </c>
    </row>
    <row r="68" spans="1:14" x14ac:dyDescent="0.25">
      <c r="A68" s="1"/>
      <c r="B68" s="1" t="b">
        <v>0</v>
      </c>
      <c r="C68" s="1" t="s">
        <v>156</v>
      </c>
      <c r="D68" s="1"/>
      <c r="E68" s="1" t="s">
        <v>160</v>
      </c>
      <c r="F68" s="4">
        <v>26730335.553333301</v>
      </c>
      <c r="G68" s="4">
        <v>0.62298808402903405</v>
      </c>
      <c r="H68" s="3">
        <v>10257961.4533333</v>
      </c>
      <c r="I68" s="3">
        <v>0.86677914014936597</v>
      </c>
      <c r="J68" s="4">
        <v>3222761.3266666699</v>
      </c>
      <c r="K68" s="4">
        <v>0.48533558923061099</v>
      </c>
      <c r="L68" s="3">
        <v>1198754.3366666699</v>
      </c>
      <c r="M68" s="3">
        <v>3.1231773415915298</v>
      </c>
      <c r="N68">
        <f t="shared" si="0"/>
        <v>163.41480872873771</v>
      </c>
    </row>
    <row r="69" spans="1:14" x14ac:dyDescent="0.25">
      <c r="A69" s="1"/>
      <c r="B69" s="1" t="b">
        <v>0</v>
      </c>
      <c r="C69" s="1" t="s">
        <v>77</v>
      </c>
      <c r="D69" s="1"/>
      <c r="E69" s="1" t="s">
        <v>71</v>
      </c>
      <c r="F69" s="4">
        <v>24520376.940000001</v>
      </c>
      <c r="G69" s="4">
        <v>1.04810372624043</v>
      </c>
      <c r="H69" s="3">
        <v>9580685.9800000004</v>
      </c>
      <c r="I69" s="3">
        <v>0.55229034691243095</v>
      </c>
      <c r="J69" s="4">
        <v>3216827.9666666701</v>
      </c>
      <c r="K69" s="4">
        <v>0.92657497729981397</v>
      </c>
      <c r="L69" s="3">
        <v>1372347.38</v>
      </c>
      <c r="M69" s="3">
        <v>0.74079720608476596</v>
      </c>
      <c r="N69">
        <f t="shared" si="0"/>
        <v>152.61685367318896</v>
      </c>
    </row>
    <row r="70" spans="1:14" x14ac:dyDescent="0.25">
      <c r="A70" s="1"/>
      <c r="B70" s="1" t="b">
        <v>0</v>
      </c>
      <c r="C70" s="1" t="s">
        <v>14</v>
      </c>
      <c r="D70" s="1"/>
      <c r="E70" s="1" t="s">
        <v>54</v>
      </c>
      <c r="F70" s="4">
        <v>9456.1233333333294</v>
      </c>
      <c r="G70" s="4">
        <v>7.7016493528150196</v>
      </c>
      <c r="H70" s="3">
        <v>3786.1566666666699</v>
      </c>
      <c r="I70" s="3">
        <v>9.7383502973981795</v>
      </c>
      <c r="J70" s="4">
        <v>3287833.84</v>
      </c>
      <c r="K70" s="4">
        <v>0.26311763453838299</v>
      </c>
      <c r="L70" s="3">
        <v>1407710.86666667</v>
      </c>
      <c r="M70" s="3">
        <v>1.28288659285638</v>
      </c>
      <c r="N70">
        <f t="shared" si="0"/>
        <v>-6.9812145220053939E-2</v>
      </c>
    </row>
    <row r="71" spans="1:14" x14ac:dyDescent="0.25">
      <c r="A71" s="1"/>
      <c r="B71" s="1" t="b">
        <v>0</v>
      </c>
      <c r="C71" s="1" t="s">
        <v>14</v>
      </c>
      <c r="D71" s="1"/>
      <c r="E71" s="1" t="s">
        <v>54</v>
      </c>
      <c r="F71" s="4">
        <v>5153.4066666666704</v>
      </c>
      <c r="G71" s="4">
        <v>5.1096306247028496</v>
      </c>
      <c r="H71" s="3">
        <v>1944.81666666667</v>
      </c>
      <c r="I71" s="3">
        <v>3.0229322032177701</v>
      </c>
      <c r="J71" s="4">
        <v>3294912.08</v>
      </c>
      <c r="K71" s="4">
        <v>0.390807499404069</v>
      </c>
      <c r="L71" s="3">
        <v>1419187.85</v>
      </c>
      <c r="M71" s="3">
        <v>1.1638135035057899</v>
      </c>
      <c r="N71">
        <f t="shared" si="0"/>
        <v>-9.9169042590231585E-2</v>
      </c>
    </row>
    <row r="72" spans="1:14" x14ac:dyDescent="0.25">
      <c r="A72" s="1"/>
      <c r="B72" s="1" t="b">
        <v>0</v>
      </c>
      <c r="C72" s="1" t="s">
        <v>111</v>
      </c>
      <c r="D72" s="1"/>
      <c r="E72" s="1" t="s">
        <v>62</v>
      </c>
      <c r="F72" s="4">
        <v>1354082.4666666701</v>
      </c>
      <c r="G72" s="4">
        <v>1.48050152370236</v>
      </c>
      <c r="H72" s="3">
        <v>556854.52666666696</v>
      </c>
      <c r="I72" s="3">
        <v>0.43578835985053699</v>
      </c>
      <c r="J72" s="4">
        <v>3262159.68</v>
      </c>
      <c r="K72" s="4">
        <v>1.23326156546711</v>
      </c>
      <c r="L72" s="3">
        <v>1409619.27</v>
      </c>
      <c r="M72" s="3">
        <v>0.93365696556553601</v>
      </c>
      <c r="N72" s="5">
        <f t="shared" si="0"/>
        <v>8.7478811524769782</v>
      </c>
    </row>
    <row r="73" spans="1:14" x14ac:dyDescent="0.25">
      <c r="A73" s="1"/>
      <c r="B73" s="1" t="b">
        <v>0</v>
      </c>
      <c r="C73" s="1" t="s">
        <v>57</v>
      </c>
      <c r="D73" s="1"/>
      <c r="E73" s="1" t="s">
        <v>74</v>
      </c>
      <c r="F73" s="4">
        <v>28762484.670000002</v>
      </c>
      <c r="G73" s="4">
        <v>0.90679039204743705</v>
      </c>
      <c r="H73" s="3">
        <v>11510064.84</v>
      </c>
      <c r="I73" s="3">
        <v>1.36939907429659</v>
      </c>
      <c r="J73" s="4">
        <v>3089929.7866666699</v>
      </c>
      <c r="K73" s="4">
        <v>0.96211294656694302</v>
      </c>
      <c r="L73" s="3">
        <v>1368249.02</v>
      </c>
      <c r="M73" s="3">
        <v>1.3349355847456501</v>
      </c>
      <c r="N73" s="5">
        <f t="shared" si="0"/>
        <v>183.37737437073005</v>
      </c>
    </row>
    <row r="74" spans="1:14" x14ac:dyDescent="0.25">
      <c r="A74" s="1"/>
      <c r="B74" s="1" t="b">
        <v>0</v>
      </c>
      <c r="C74" s="1" t="s">
        <v>14</v>
      </c>
      <c r="D74" s="1"/>
      <c r="E74" s="1" t="s">
        <v>54</v>
      </c>
      <c r="F74" s="4">
        <v>5034.84666666667</v>
      </c>
      <c r="G74" s="4">
        <v>3.1296724993492302</v>
      </c>
      <c r="H74" s="3">
        <v>1748.46333333333</v>
      </c>
      <c r="I74" s="3">
        <v>9.04251494448574</v>
      </c>
      <c r="J74" s="4">
        <v>3134956.61</v>
      </c>
      <c r="K74" s="4">
        <v>1.2143767597420201</v>
      </c>
      <c r="L74" s="3">
        <v>1363014.4533333301</v>
      </c>
      <c r="M74" s="3">
        <v>1.48945307448561</v>
      </c>
      <c r="N74">
        <f t="shared" si="0"/>
        <v>-0.10229954790427416</v>
      </c>
    </row>
    <row r="75" spans="1:14" x14ac:dyDescent="0.25">
      <c r="A75" s="1"/>
      <c r="B75" s="1" t="b">
        <v>0</v>
      </c>
      <c r="C75" s="1" t="s">
        <v>134</v>
      </c>
      <c r="D75" s="1"/>
      <c r="E75" s="1" t="s">
        <v>154</v>
      </c>
      <c r="F75" s="4">
        <v>24198527.16</v>
      </c>
      <c r="G75" s="4">
        <v>1.0214894611180001</v>
      </c>
      <c r="H75" s="3">
        <v>9518446.6266666707</v>
      </c>
      <c r="I75" s="3">
        <v>0.21801795028450099</v>
      </c>
      <c r="J75" s="4">
        <v>3300990.8133333302</v>
      </c>
      <c r="K75" s="4">
        <v>1.1455631317230399</v>
      </c>
      <c r="L75" s="3">
        <v>1421222.76</v>
      </c>
      <c r="M75" s="3">
        <v>0.52857287716312495</v>
      </c>
      <c r="N75">
        <f t="shared" ref="N75:N126" si="1">(H75-$R$9)/$R$8</f>
        <v>151.62455767777649</v>
      </c>
    </row>
    <row r="76" spans="1:14" x14ac:dyDescent="0.25">
      <c r="A76" s="1"/>
      <c r="B76" s="1" t="b">
        <v>0</v>
      </c>
      <c r="C76" s="1" t="s">
        <v>121</v>
      </c>
      <c r="D76" s="1"/>
      <c r="E76" s="1" t="s">
        <v>131</v>
      </c>
      <c r="F76" s="4">
        <v>27517258.716666698</v>
      </c>
      <c r="G76" s="4">
        <v>2.2198567347439799</v>
      </c>
      <c r="H76" s="3">
        <v>10728443.413333301</v>
      </c>
      <c r="I76" s="3">
        <v>0.41240213089615002</v>
      </c>
      <c r="J76" s="4">
        <v>4229658.3133333297</v>
      </c>
      <c r="K76" s="4">
        <v>13.906173479402099</v>
      </c>
      <c r="L76" s="3">
        <v>1322732.48</v>
      </c>
      <c r="M76" s="3">
        <v>0.4112393182056</v>
      </c>
      <c r="N76">
        <f t="shared" si="1"/>
        <v>170.91580833459</v>
      </c>
    </row>
    <row r="77" spans="1:14" x14ac:dyDescent="0.25">
      <c r="A77" s="1"/>
      <c r="B77" s="1" t="b">
        <v>0</v>
      </c>
      <c r="C77" s="1" t="s">
        <v>35</v>
      </c>
      <c r="D77" s="1"/>
      <c r="E77" s="1" t="s">
        <v>114</v>
      </c>
      <c r="F77" s="4">
        <v>24163866.973333299</v>
      </c>
      <c r="G77" s="4">
        <v>1.6387539797366799</v>
      </c>
      <c r="H77" s="3">
        <v>9431918.6133333296</v>
      </c>
      <c r="I77" s="3">
        <v>0.44128934038887102</v>
      </c>
      <c r="J77" s="4">
        <v>3277606.32</v>
      </c>
      <c r="K77" s="4">
        <v>0.62416299371974104</v>
      </c>
      <c r="L77" s="3">
        <v>1370573.65666667</v>
      </c>
      <c r="M77" s="3">
        <v>0.56094541584791102</v>
      </c>
      <c r="N77">
        <f t="shared" si="1"/>
        <v>150.2450221183077</v>
      </c>
    </row>
    <row r="78" spans="1:14" x14ac:dyDescent="0.25">
      <c r="A78" s="1"/>
      <c r="B78" s="1" t="b">
        <v>0</v>
      </c>
      <c r="C78" s="1" t="s">
        <v>118</v>
      </c>
      <c r="D78" s="1"/>
      <c r="E78" s="1" t="s">
        <v>122</v>
      </c>
      <c r="F78" s="4">
        <v>23836584.559999999</v>
      </c>
      <c r="G78" s="4">
        <v>0.49699974891763699</v>
      </c>
      <c r="H78" s="3">
        <v>9493031.5800000001</v>
      </c>
      <c r="I78" s="3">
        <v>0.480257787695827</v>
      </c>
      <c r="J78" s="4">
        <v>3250354.8766666702</v>
      </c>
      <c r="K78" s="4">
        <v>0.58737132738842102</v>
      </c>
      <c r="L78" s="3">
        <v>1399539.5566666699</v>
      </c>
      <c r="M78" s="3">
        <v>1.20396081174063</v>
      </c>
      <c r="N78">
        <f t="shared" si="1"/>
        <v>151.21935987799387</v>
      </c>
    </row>
    <row r="79" spans="1:14" x14ac:dyDescent="0.25">
      <c r="A79" s="1"/>
      <c r="B79" s="1" t="b">
        <v>0</v>
      </c>
      <c r="C79" s="1" t="s">
        <v>96</v>
      </c>
      <c r="D79" s="1"/>
      <c r="E79" s="1" t="s">
        <v>90</v>
      </c>
      <c r="F79" s="4">
        <v>69332470.530000001</v>
      </c>
      <c r="G79" s="4">
        <v>2.0671742807273001</v>
      </c>
      <c r="H79" s="3">
        <v>27250725.376666699</v>
      </c>
      <c r="I79" s="3">
        <v>1.52709943924189</v>
      </c>
      <c r="J79" s="4">
        <v>3323799.2666666699</v>
      </c>
      <c r="K79" s="4">
        <v>1.1932834552832701</v>
      </c>
      <c r="L79" s="3">
        <v>1430150.25</v>
      </c>
      <c r="M79" s="3">
        <v>0.89843946111877104</v>
      </c>
      <c r="N79">
        <f t="shared" si="1"/>
        <v>434.33426224245926</v>
      </c>
    </row>
    <row r="80" spans="1:14" x14ac:dyDescent="0.25">
      <c r="A80" s="1"/>
      <c r="B80" s="1" t="b">
        <v>0</v>
      </c>
      <c r="C80" s="1" t="s">
        <v>85</v>
      </c>
      <c r="D80" s="1"/>
      <c r="E80" s="1" t="s">
        <v>83</v>
      </c>
      <c r="F80" s="4">
        <v>58870882.333333299</v>
      </c>
      <c r="G80" s="4">
        <v>0.55554027979404497</v>
      </c>
      <c r="H80" s="3">
        <v>22179306.7466667</v>
      </c>
      <c r="I80" s="3">
        <v>0.66169541460036196</v>
      </c>
      <c r="J80" s="4">
        <v>3280899.1466666702</v>
      </c>
      <c r="K80" s="4">
        <v>0.32302106844929301</v>
      </c>
      <c r="L80" s="3">
        <v>1395589.20666667</v>
      </c>
      <c r="M80" s="3">
        <v>1.13424385796953</v>
      </c>
      <c r="N80">
        <f t="shared" si="1"/>
        <v>353.47949547362953</v>
      </c>
    </row>
    <row r="81" spans="1:14" x14ac:dyDescent="0.25">
      <c r="A81" s="1"/>
      <c r="B81" s="1" t="b">
        <v>0</v>
      </c>
      <c r="C81" s="1" t="s">
        <v>140</v>
      </c>
      <c r="D81" s="1"/>
      <c r="E81" s="1" t="s">
        <v>98</v>
      </c>
      <c r="F81" s="4">
        <v>53838262.3166667</v>
      </c>
      <c r="G81" s="4">
        <v>1.08363431597047</v>
      </c>
      <c r="H81" s="3">
        <v>20070605.77</v>
      </c>
      <c r="I81" s="3">
        <v>0.82582109645421498</v>
      </c>
      <c r="J81" s="4">
        <v>3305649.93</v>
      </c>
      <c r="K81" s="4">
        <v>0.24564239718254799</v>
      </c>
      <c r="L81" s="3">
        <v>1381695.05333333</v>
      </c>
      <c r="M81" s="3">
        <v>0.759632245178818</v>
      </c>
      <c r="N81">
        <f t="shared" si="1"/>
        <v>319.86000197628647</v>
      </c>
    </row>
    <row r="82" spans="1:14" x14ac:dyDescent="0.25">
      <c r="A82" s="1"/>
      <c r="B82" s="1" t="b">
        <v>0</v>
      </c>
      <c r="C82" s="1" t="s">
        <v>92</v>
      </c>
      <c r="D82" s="1"/>
      <c r="E82" s="1" t="s">
        <v>63</v>
      </c>
      <c r="F82" s="4">
        <v>52136093.759999998</v>
      </c>
      <c r="G82" s="4">
        <v>1.1158327813867299</v>
      </c>
      <c r="H82" s="3">
        <v>19811281.690000001</v>
      </c>
      <c r="I82" s="3">
        <v>7.4657923241327598E-2</v>
      </c>
      <c r="J82" s="4">
        <v>3240999.29</v>
      </c>
      <c r="K82" s="4">
        <v>1.4250413978626699</v>
      </c>
      <c r="L82" s="3">
        <v>1393695.78</v>
      </c>
      <c r="M82" s="3">
        <v>1.0204612185539701</v>
      </c>
      <c r="N82">
        <f t="shared" si="1"/>
        <v>315.72553989857363</v>
      </c>
    </row>
    <row r="83" spans="1:14" x14ac:dyDescent="0.25">
      <c r="A83" s="1"/>
      <c r="B83" s="1" t="b">
        <v>0</v>
      </c>
      <c r="C83" s="1" t="s">
        <v>6</v>
      </c>
      <c r="D83" s="1"/>
      <c r="E83" s="1" t="s">
        <v>86</v>
      </c>
      <c r="F83" s="4">
        <v>45655279.726666696</v>
      </c>
      <c r="G83" s="4">
        <v>1.5026544575609</v>
      </c>
      <c r="H83" s="3">
        <v>17312636.6133333</v>
      </c>
      <c r="I83" s="3">
        <v>0.613233179724198</v>
      </c>
      <c r="J83" s="4">
        <v>3308251.58</v>
      </c>
      <c r="K83" s="4">
        <v>1.2922765260756499</v>
      </c>
      <c r="L83" s="3">
        <v>1405827.07</v>
      </c>
      <c r="M83" s="3">
        <v>0.72988498088641396</v>
      </c>
      <c r="N83">
        <f t="shared" si="1"/>
        <v>275.8890799942626</v>
      </c>
    </row>
    <row r="84" spans="1:14" x14ac:dyDescent="0.25">
      <c r="A84" s="1"/>
      <c r="B84" s="1" t="b">
        <v>0</v>
      </c>
      <c r="C84" s="1" t="s">
        <v>165</v>
      </c>
      <c r="D84" s="1"/>
      <c r="E84" s="1" t="s">
        <v>60</v>
      </c>
      <c r="F84" s="4">
        <v>38254840.673333302</v>
      </c>
      <c r="G84" s="4">
        <v>4.0102881677200797</v>
      </c>
      <c r="H84" s="3">
        <v>15300125.573333301</v>
      </c>
      <c r="I84" s="3">
        <v>1.51390593809276</v>
      </c>
      <c r="J84" s="4">
        <v>3034723.2733333302</v>
      </c>
      <c r="K84" s="4">
        <v>6.0031270131699204</v>
      </c>
      <c r="L84" s="3">
        <v>1377501.70666667</v>
      </c>
      <c r="M84" s="3">
        <v>2.1407808891136502</v>
      </c>
      <c r="N84">
        <f t="shared" si="1"/>
        <v>243.80316427113192</v>
      </c>
    </row>
    <row r="85" spans="1:14" x14ac:dyDescent="0.25">
      <c r="A85" s="1"/>
      <c r="B85" s="1" t="b">
        <v>0</v>
      </c>
      <c r="C85" s="1" t="s">
        <v>14</v>
      </c>
      <c r="D85" s="1"/>
      <c r="E85" s="1" t="s">
        <v>54</v>
      </c>
      <c r="F85" s="4">
        <v>12499.6466666667</v>
      </c>
      <c r="G85" s="4">
        <v>3.8400245440523202</v>
      </c>
      <c r="H85" s="3">
        <v>4808.8366666666698</v>
      </c>
      <c r="I85" s="3">
        <v>0.81065073414244904</v>
      </c>
      <c r="J85" s="4">
        <v>3228732.0466666701</v>
      </c>
      <c r="K85" s="4">
        <v>0.86663237373114999</v>
      </c>
      <c r="L85" s="3">
        <v>1326898.4966666701</v>
      </c>
      <c r="M85" s="3">
        <v>1.32672451999268</v>
      </c>
      <c r="N85">
        <f t="shared" si="1"/>
        <v>-5.3507328183258283E-2</v>
      </c>
    </row>
    <row r="86" spans="1:14" x14ac:dyDescent="0.25">
      <c r="A86" s="1"/>
      <c r="B86" s="1" t="b">
        <v>0</v>
      </c>
      <c r="C86" s="1" t="s">
        <v>14</v>
      </c>
      <c r="D86" s="1"/>
      <c r="E86" s="1" t="s">
        <v>54</v>
      </c>
      <c r="F86" s="4">
        <v>6127.98</v>
      </c>
      <c r="G86" s="4">
        <v>4.49677020599961</v>
      </c>
      <c r="H86" s="3">
        <v>2467.2066666666701</v>
      </c>
      <c r="I86" s="3">
        <v>2.34068194093238</v>
      </c>
      <c r="J86" s="4">
        <v>3157043.82</v>
      </c>
      <c r="K86" s="4">
        <v>0.35728833782407599</v>
      </c>
      <c r="L86" s="3">
        <v>1371028.15666667</v>
      </c>
      <c r="M86" s="3">
        <v>0.60485360577331204</v>
      </c>
      <c r="N86">
        <f t="shared" si="1"/>
        <v>-9.0840461438892267E-2</v>
      </c>
    </row>
    <row r="87" spans="1:14" x14ac:dyDescent="0.25">
      <c r="A87" s="1"/>
      <c r="B87" s="1" t="b">
        <v>0</v>
      </c>
      <c r="C87" s="1" t="s">
        <v>111</v>
      </c>
      <c r="D87" s="1"/>
      <c r="E87" s="1" t="s">
        <v>62</v>
      </c>
      <c r="F87" s="4">
        <v>1600036.13</v>
      </c>
      <c r="G87" s="4">
        <v>0.247161539269244</v>
      </c>
      <c r="H87" s="3">
        <v>593597.55666666699</v>
      </c>
      <c r="I87" s="3">
        <v>0.28074728713187902</v>
      </c>
      <c r="J87" s="4">
        <v>3255623.6833333299</v>
      </c>
      <c r="K87" s="4">
        <v>1.03739932094156</v>
      </c>
      <c r="L87" s="3">
        <v>1418324.4966666701</v>
      </c>
      <c r="M87" s="3">
        <v>0.66810872500024598</v>
      </c>
      <c r="N87" s="5">
        <f t="shared" si="1"/>
        <v>9.3336835359473636</v>
      </c>
    </row>
    <row r="88" spans="1:14" x14ac:dyDescent="0.25">
      <c r="A88" s="1"/>
      <c r="B88" s="1" t="b">
        <v>0</v>
      </c>
      <c r="C88" s="1" t="s">
        <v>57</v>
      </c>
      <c r="D88" s="1"/>
      <c r="E88" s="1" t="s">
        <v>74</v>
      </c>
      <c r="F88" s="4">
        <v>31899259.0466667</v>
      </c>
      <c r="G88" s="4">
        <v>0.91661702877271201</v>
      </c>
      <c r="H88" s="3">
        <v>11975820.869999999</v>
      </c>
      <c r="I88" s="3">
        <v>0.22635685355089799</v>
      </c>
      <c r="J88" s="4">
        <v>3266600.8533333298</v>
      </c>
      <c r="K88" s="4">
        <v>1.10196568411202</v>
      </c>
      <c r="L88" s="3">
        <v>1387904.1</v>
      </c>
      <c r="M88" s="3">
        <v>1.5083534595192001</v>
      </c>
      <c r="N88" s="5">
        <f t="shared" si="1"/>
        <v>190.80302741267309</v>
      </c>
    </row>
    <row r="89" spans="1:14" x14ac:dyDescent="0.25">
      <c r="A89" s="1"/>
      <c r="B89" s="1" t="b">
        <v>0</v>
      </c>
      <c r="C89" s="1" t="s">
        <v>14</v>
      </c>
      <c r="D89" s="1"/>
      <c r="E89" s="1" t="s">
        <v>54</v>
      </c>
      <c r="F89" s="4">
        <v>6113.26</v>
      </c>
      <c r="G89" s="4">
        <v>6.0284178537610797</v>
      </c>
      <c r="H89" s="3">
        <v>2204.15</v>
      </c>
      <c r="I89" s="3">
        <v>11.634233181850099</v>
      </c>
      <c r="J89" s="4">
        <v>3242411.82</v>
      </c>
      <c r="K89" s="4">
        <v>0.941369241952007</v>
      </c>
      <c r="L89" s="3">
        <v>1293576.78</v>
      </c>
      <c r="M89" s="3">
        <v>1.7669549957113999</v>
      </c>
      <c r="N89">
        <f t="shared" si="1"/>
        <v>-9.5034432984546252E-2</v>
      </c>
    </row>
    <row r="90" spans="1:14" x14ac:dyDescent="0.25">
      <c r="A90" s="1"/>
      <c r="B90" s="1" t="b">
        <v>0</v>
      </c>
      <c r="C90" s="1" t="s">
        <v>84</v>
      </c>
      <c r="D90" s="1"/>
      <c r="E90" s="1" t="s">
        <v>109</v>
      </c>
      <c r="F90" s="4">
        <v>38064981.869999997</v>
      </c>
      <c r="G90" s="4">
        <v>0.25388964639343098</v>
      </c>
      <c r="H90" s="3">
        <v>14661437.939999999</v>
      </c>
      <c r="I90" s="3">
        <v>0.92407498226527796</v>
      </c>
      <c r="J90" s="4">
        <v>2942184.9033333301</v>
      </c>
      <c r="K90" s="4">
        <v>0.79797367706774602</v>
      </c>
      <c r="L90" s="3">
        <v>1360580.2533333299</v>
      </c>
      <c r="M90" s="3">
        <v>0.66321128562828802</v>
      </c>
      <c r="N90">
        <f t="shared" si="1"/>
        <v>233.62042381941342</v>
      </c>
    </row>
    <row r="91" spans="1:14" x14ac:dyDescent="0.25">
      <c r="A91" s="1"/>
      <c r="B91" s="1" t="b">
        <v>0</v>
      </c>
      <c r="C91" s="1" t="s">
        <v>89</v>
      </c>
      <c r="D91" s="1"/>
      <c r="E91" s="1" t="s">
        <v>18</v>
      </c>
      <c r="F91" s="4">
        <v>39850030.056666702</v>
      </c>
      <c r="G91" s="4">
        <v>1.9364902809062701</v>
      </c>
      <c r="H91" s="3">
        <v>15214799.18</v>
      </c>
      <c r="I91" s="3">
        <v>1.0803997003043</v>
      </c>
      <c r="J91" s="4">
        <v>3315769.3766666702</v>
      </c>
      <c r="K91" s="4">
        <v>1.8839511025159801</v>
      </c>
      <c r="L91" s="3">
        <v>1412645.87666667</v>
      </c>
      <c r="M91" s="3">
        <v>1.4589392762296101</v>
      </c>
      <c r="N91">
        <f t="shared" si="1"/>
        <v>242.44278640932851</v>
      </c>
    </row>
    <row r="92" spans="1:14" x14ac:dyDescent="0.25">
      <c r="A92" s="1"/>
      <c r="B92" s="1" t="b">
        <v>0</v>
      </c>
      <c r="C92" s="1" t="s">
        <v>123</v>
      </c>
      <c r="D92" s="1"/>
      <c r="E92" s="1" t="s">
        <v>43</v>
      </c>
      <c r="F92" s="4">
        <v>38428072.619999997</v>
      </c>
      <c r="G92" s="4">
        <v>0.85996958915768296</v>
      </c>
      <c r="H92" s="3">
        <v>14470114.789999999</v>
      </c>
      <c r="I92" s="3">
        <v>0.49401738129024297</v>
      </c>
      <c r="J92" s="4">
        <v>3411682.05</v>
      </c>
      <c r="K92" s="4">
        <v>3.6442258898128599</v>
      </c>
      <c r="L92" s="3">
        <v>1405027.33</v>
      </c>
      <c r="M92" s="3">
        <v>0.46213269725697997</v>
      </c>
      <c r="N92">
        <f t="shared" si="1"/>
        <v>230.57011584853942</v>
      </c>
    </row>
    <row r="93" spans="1:14" x14ac:dyDescent="0.25">
      <c r="A93" s="1"/>
      <c r="B93" s="1" t="b">
        <v>0</v>
      </c>
      <c r="C93" s="1" t="s">
        <v>52</v>
      </c>
      <c r="D93" s="1"/>
      <c r="E93" s="1" t="s">
        <v>104</v>
      </c>
      <c r="F93" s="4">
        <v>31797229.643333301</v>
      </c>
      <c r="G93" s="4">
        <v>1.69554960477977</v>
      </c>
      <c r="H93" s="3">
        <v>11761199.106666701</v>
      </c>
      <c r="I93" s="3">
        <v>1.07569180770518</v>
      </c>
      <c r="J93" s="4">
        <v>3306422.6733333301</v>
      </c>
      <c r="K93" s="4">
        <v>1.2812325822069</v>
      </c>
      <c r="L93" s="3">
        <v>1832262.8</v>
      </c>
      <c r="M93" s="3">
        <v>14.392706903021701</v>
      </c>
      <c r="N93">
        <f t="shared" si="1"/>
        <v>187.38126441421423</v>
      </c>
    </row>
    <row r="94" spans="1:14" x14ac:dyDescent="0.25">
      <c r="A94" s="1"/>
      <c r="B94" s="1" t="b">
        <v>0</v>
      </c>
      <c r="C94" s="1" t="s">
        <v>161</v>
      </c>
      <c r="D94" s="1"/>
      <c r="E94" s="1" t="s">
        <v>88</v>
      </c>
      <c r="F94" s="4">
        <v>60875129.140000001</v>
      </c>
      <c r="G94" s="4">
        <v>1.0873177703375201</v>
      </c>
      <c r="H94" s="3">
        <v>23109778.760000002</v>
      </c>
      <c r="I94" s="3">
        <v>0.86221389469713905</v>
      </c>
      <c r="J94" s="4">
        <v>3236120.4433333301</v>
      </c>
      <c r="K94" s="4">
        <v>2.1360550448951598</v>
      </c>
      <c r="L94" s="3">
        <v>1370231.20666667</v>
      </c>
      <c r="M94" s="3">
        <v>1.6893435871559599</v>
      </c>
      <c r="N94">
        <f t="shared" si="1"/>
        <v>368.31421985980933</v>
      </c>
    </row>
    <row r="95" spans="1:14" x14ac:dyDescent="0.25">
      <c r="A95" s="1"/>
      <c r="B95" s="1" t="b">
        <v>0</v>
      </c>
      <c r="C95" s="1" t="s">
        <v>76</v>
      </c>
      <c r="D95" s="1"/>
      <c r="E95" s="1" t="s">
        <v>93</v>
      </c>
      <c r="F95" s="4">
        <v>50024130.286666699</v>
      </c>
      <c r="G95" s="4">
        <v>1.0595198918431501</v>
      </c>
      <c r="H95" s="3">
        <v>19729193.033333302</v>
      </c>
      <c r="I95" s="3">
        <v>0.60359138532547696</v>
      </c>
      <c r="J95" s="4">
        <v>3287064.7133333301</v>
      </c>
      <c r="K95" s="4">
        <v>0.75393460155244096</v>
      </c>
      <c r="L95" s="3">
        <v>1400708.07333333</v>
      </c>
      <c r="M95" s="3">
        <v>0.83439251350869503</v>
      </c>
      <c r="N95">
        <f t="shared" si="1"/>
        <v>314.41678199996716</v>
      </c>
    </row>
    <row r="96" spans="1:14" x14ac:dyDescent="0.25">
      <c r="A96" s="1"/>
      <c r="B96" s="1" t="b">
        <v>0</v>
      </c>
      <c r="C96" s="1" t="s">
        <v>127</v>
      </c>
      <c r="D96" s="1"/>
      <c r="E96" s="1" t="s">
        <v>21</v>
      </c>
      <c r="F96" s="4">
        <v>52539235.4333333</v>
      </c>
      <c r="G96" s="4">
        <v>0.75226314487805501</v>
      </c>
      <c r="H96" s="3">
        <v>19965454.383333299</v>
      </c>
      <c r="I96" s="3">
        <v>1.1370515898865801</v>
      </c>
      <c r="J96" s="4">
        <v>3340883.55333333</v>
      </c>
      <c r="K96" s="4">
        <v>0.42138639396147798</v>
      </c>
      <c r="L96" s="3">
        <v>1418030.34</v>
      </c>
      <c r="M96" s="3">
        <v>0.34016451958353</v>
      </c>
      <c r="N96">
        <f t="shared" si="1"/>
        <v>318.18354979108102</v>
      </c>
    </row>
    <row r="97" spans="1:14" x14ac:dyDescent="0.25">
      <c r="A97" s="1"/>
      <c r="B97" s="1" t="b">
        <v>0</v>
      </c>
      <c r="C97" s="1" t="s">
        <v>56</v>
      </c>
      <c r="D97" s="1"/>
      <c r="E97" s="1" t="s">
        <v>162</v>
      </c>
      <c r="F97" s="4">
        <v>46411578.353333302</v>
      </c>
      <c r="G97" s="4">
        <v>1.0359019440678801</v>
      </c>
      <c r="H97" s="3">
        <v>17728760.0033333</v>
      </c>
      <c r="I97" s="3">
        <v>0.79550708172658602</v>
      </c>
      <c r="J97" s="4">
        <v>3255471.2833333299</v>
      </c>
      <c r="K97" s="4">
        <v>1.52678248884483</v>
      </c>
      <c r="L97" s="3">
        <v>1413067.81333333</v>
      </c>
      <c r="M97" s="3">
        <v>0.62028515063755996</v>
      </c>
      <c r="N97">
        <f t="shared" si="1"/>
        <v>282.52342870420233</v>
      </c>
    </row>
    <row r="98" spans="1:14" x14ac:dyDescent="0.25">
      <c r="A98" s="1"/>
      <c r="B98" s="1" t="b">
        <v>0</v>
      </c>
      <c r="C98" s="1" t="s">
        <v>1</v>
      </c>
      <c r="D98" s="1"/>
      <c r="E98" s="1" t="s">
        <v>158</v>
      </c>
      <c r="F98" s="4">
        <v>43575238.936666697</v>
      </c>
      <c r="G98" s="4">
        <v>0.30406497262114002</v>
      </c>
      <c r="H98" s="3">
        <v>16345653.836666699</v>
      </c>
      <c r="I98" s="3">
        <v>1.8715071002711401</v>
      </c>
      <c r="J98" s="4">
        <v>3204539.36666667</v>
      </c>
      <c r="K98" s="4">
        <v>0.60134696261242804</v>
      </c>
      <c r="L98" s="3">
        <v>1358963.8066666699</v>
      </c>
      <c r="M98" s="3">
        <v>1.30927072369505</v>
      </c>
      <c r="N98">
        <f t="shared" si="1"/>
        <v>260.4722563042701</v>
      </c>
    </row>
    <row r="99" spans="1:14" x14ac:dyDescent="0.25">
      <c r="A99" s="1"/>
      <c r="B99" s="1" t="b">
        <v>0</v>
      </c>
      <c r="C99" s="1" t="s">
        <v>59</v>
      </c>
      <c r="D99" s="1"/>
      <c r="E99" s="1" t="s">
        <v>120</v>
      </c>
      <c r="F99" s="4">
        <v>41523227.783333302</v>
      </c>
      <c r="G99" s="4">
        <v>0.60062076283607202</v>
      </c>
      <c r="H99" s="3">
        <v>15815457.1833333</v>
      </c>
      <c r="I99" s="3">
        <v>1.2331579510455299</v>
      </c>
      <c r="J99" s="4">
        <v>3291879.82</v>
      </c>
      <c r="K99" s="4">
        <v>0.93595903585336904</v>
      </c>
      <c r="L99" s="3">
        <v>1388540.73</v>
      </c>
      <c r="M99" s="3">
        <v>0.87496674258267404</v>
      </c>
      <c r="N99">
        <f t="shared" si="1"/>
        <v>252.01921192467685</v>
      </c>
    </row>
    <row r="100" spans="1:14" x14ac:dyDescent="0.25">
      <c r="A100" s="1"/>
      <c r="B100" s="1" t="b">
        <v>0</v>
      </c>
      <c r="C100" s="1" t="s">
        <v>14</v>
      </c>
      <c r="D100" s="1"/>
      <c r="E100" s="1" t="s">
        <v>54</v>
      </c>
      <c r="F100" s="4">
        <v>12218.0766666667</v>
      </c>
      <c r="G100" s="4">
        <v>5.0669288343130097</v>
      </c>
      <c r="H100" s="3">
        <v>4464.2333333333299</v>
      </c>
      <c r="I100" s="3">
        <v>8.4669593605591391</v>
      </c>
      <c r="J100" s="4">
        <v>3307719.9533333299</v>
      </c>
      <c r="K100" s="4">
        <v>0.57683904154007004</v>
      </c>
      <c r="L100" s="3">
        <v>1399931.32333333</v>
      </c>
      <c r="M100" s="3">
        <v>1.2823088907003699</v>
      </c>
      <c r="N100">
        <f t="shared" si="1"/>
        <v>-5.900141655916278E-2</v>
      </c>
    </row>
    <row r="101" spans="1:14" x14ac:dyDescent="0.25">
      <c r="A101" s="1"/>
      <c r="B101" s="1" t="b">
        <v>0</v>
      </c>
      <c r="C101" s="1" t="s">
        <v>14</v>
      </c>
      <c r="D101" s="1"/>
      <c r="E101" s="1" t="s">
        <v>54</v>
      </c>
      <c r="F101" s="4">
        <v>6127.9866666666703</v>
      </c>
      <c r="G101" s="4">
        <v>4.5940928415117996</v>
      </c>
      <c r="H101" s="3">
        <v>2552.42333333333</v>
      </c>
      <c r="I101" s="3">
        <v>3.2665095904956498</v>
      </c>
      <c r="J101" s="4">
        <v>3247838.3266666699</v>
      </c>
      <c r="K101" s="4">
        <v>1.21579340657218</v>
      </c>
      <c r="L101" s="3">
        <v>1400523.5233333299</v>
      </c>
      <c r="M101" s="3">
        <v>1.2794959821576199</v>
      </c>
      <c r="N101">
        <f t="shared" si="1"/>
        <v>-8.9481832973990746E-2</v>
      </c>
    </row>
    <row r="102" spans="1:14" x14ac:dyDescent="0.25">
      <c r="A102" s="1"/>
      <c r="B102" s="1" t="b">
        <v>0</v>
      </c>
      <c r="C102" s="1" t="s">
        <v>111</v>
      </c>
      <c r="D102" s="1"/>
      <c r="E102" s="1" t="s">
        <v>62</v>
      </c>
      <c r="F102" s="4">
        <v>1589609.1633333301</v>
      </c>
      <c r="G102" s="4">
        <v>0.47196069259065099</v>
      </c>
      <c r="H102" s="3">
        <v>588455.14333333296</v>
      </c>
      <c r="I102" s="3">
        <v>1.15922501772457</v>
      </c>
      <c r="J102" s="4">
        <v>3168832.65</v>
      </c>
      <c r="K102" s="4">
        <v>0.89712073847374996</v>
      </c>
      <c r="L102" s="3">
        <v>1379659.2033333301</v>
      </c>
      <c r="M102" s="3">
        <v>0.56121502609311102</v>
      </c>
      <c r="N102" s="5">
        <f t="shared" si="1"/>
        <v>9.2516968846707286</v>
      </c>
    </row>
    <row r="103" spans="1:14" x14ac:dyDescent="0.25">
      <c r="A103" s="1"/>
      <c r="B103" s="1" t="b">
        <v>0</v>
      </c>
      <c r="C103" s="1" t="s">
        <v>57</v>
      </c>
      <c r="D103" s="1"/>
      <c r="E103" s="1" t="s">
        <v>74</v>
      </c>
      <c r="F103" s="4">
        <v>31995239.836666699</v>
      </c>
      <c r="G103" s="4">
        <v>1.44493106022225</v>
      </c>
      <c r="H103" s="3">
        <v>12132538.463333299</v>
      </c>
      <c r="I103" s="3">
        <v>2.14917030292002</v>
      </c>
      <c r="J103" s="4">
        <v>3283358.9833333301</v>
      </c>
      <c r="K103" s="4">
        <v>0.568485622996732</v>
      </c>
      <c r="L103" s="3">
        <v>1379225.2366666701</v>
      </c>
      <c r="M103" s="3">
        <v>1.95895019233515</v>
      </c>
      <c r="N103" s="5">
        <f t="shared" si="1"/>
        <v>193.30161121772099</v>
      </c>
    </row>
    <row r="104" spans="1:14" x14ac:dyDescent="0.25">
      <c r="A104" s="1"/>
      <c r="B104" s="1" t="b">
        <v>0</v>
      </c>
      <c r="C104" s="1" t="s">
        <v>14</v>
      </c>
      <c r="D104" s="1"/>
      <c r="E104" s="1" t="s">
        <v>54</v>
      </c>
      <c r="F104" s="4">
        <v>5094.1866666666701</v>
      </c>
      <c r="G104" s="4">
        <v>3.0581607820341001</v>
      </c>
      <c r="H104" s="3">
        <v>2167.0933333333301</v>
      </c>
      <c r="I104" s="3">
        <v>12.210935933723199</v>
      </c>
      <c r="J104" s="4">
        <v>3196707.9433333301</v>
      </c>
      <c r="K104" s="4">
        <v>1.1228694214933099</v>
      </c>
      <c r="L104" s="3">
        <v>1404698.16666667</v>
      </c>
      <c r="M104" s="3">
        <v>1.0471780337776699</v>
      </c>
      <c r="N104">
        <f t="shared" si="1"/>
        <v>-9.5625235747867687E-2</v>
      </c>
    </row>
    <row r="105" spans="1:14" x14ac:dyDescent="0.25">
      <c r="A105" s="1"/>
      <c r="B105" s="1" t="b">
        <v>0</v>
      </c>
      <c r="C105" s="1" t="s">
        <v>64</v>
      </c>
      <c r="D105" s="1"/>
      <c r="E105" s="1" t="s">
        <v>66</v>
      </c>
      <c r="F105" s="4">
        <v>39952293.483333297</v>
      </c>
      <c r="G105" s="4">
        <v>1.4517452838935301</v>
      </c>
      <c r="H105" s="3">
        <v>15037612.836666699</v>
      </c>
      <c r="I105" s="3">
        <v>1.30169679030392</v>
      </c>
      <c r="J105" s="4">
        <v>3116371.31</v>
      </c>
      <c r="K105" s="4">
        <v>2.0701484444948202</v>
      </c>
      <c r="L105" s="3">
        <v>1395296.0966666699</v>
      </c>
      <c r="M105" s="3">
        <v>1.2694117455048299</v>
      </c>
      <c r="N105">
        <f t="shared" si="1"/>
        <v>239.61786472369045</v>
      </c>
    </row>
    <row r="106" spans="1:14" x14ac:dyDescent="0.25">
      <c r="A106" s="1"/>
      <c r="B106" s="1" t="b">
        <v>0</v>
      </c>
      <c r="C106" s="1" t="s">
        <v>10</v>
      </c>
      <c r="D106" s="1"/>
      <c r="E106" s="1" t="s">
        <v>37</v>
      </c>
      <c r="F106" s="4">
        <v>35474803.106666699</v>
      </c>
      <c r="G106" s="4">
        <v>0.83994024437831605</v>
      </c>
      <c r="H106" s="3">
        <v>13439653.426666699</v>
      </c>
      <c r="I106" s="3">
        <v>0.90540256137781405</v>
      </c>
      <c r="J106" s="4">
        <v>3293770.7633333299</v>
      </c>
      <c r="K106" s="4">
        <v>0.61098291259779003</v>
      </c>
      <c r="L106" s="3">
        <v>1398759.92666667</v>
      </c>
      <c r="M106" s="3">
        <v>0.88590359055378998</v>
      </c>
      <c r="N106">
        <f t="shared" si="1"/>
        <v>214.14123878764408</v>
      </c>
    </row>
    <row r="107" spans="1:14" x14ac:dyDescent="0.25">
      <c r="A107" s="1"/>
      <c r="B107" s="1" t="b">
        <v>0</v>
      </c>
      <c r="C107" s="1" t="s">
        <v>97</v>
      </c>
      <c r="D107" s="1"/>
      <c r="E107" s="1" t="s">
        <v>12</v>
      </c>
      <c r="F107" s="4">
        <v>35884676.266666703</v>
      </c>
      <c r="G107" s="4">
        <v>0.78911624356408805</v>
      </c>
      <c r="H107" s="3">
        <v>13520417.779999999</v>
      </c>
      <c r="I107" s="3">
        <v>1.1608145800132099</v>
      </c>
      <c r="J107" s="4">
        <v>3305843.13</v>
      </c>
      <c r="K107" s="4">
        <v>1.34136801901068</v>
      </c>
      <c r="L107" s="3">
        <v>1405148.4966666701</v>
      </c>
      <c r="M107" s="3">
        <v>0.89873736728864195</v>
      </c>
      <c r="N107">
        <f t="shared" si="1"/>
        <v>215.42888302063443</v>
      </c>
    </row>
    <row r="108" spans="1:14" x14ac:dyDescent="0.25">
      <c r="A108" s="1"/>
      <c r="B108" s="1" t="b">
        <v>0</v>
      </c>
      <c r="C108" s="1" t="s">
        <v>164</v>
      </c>
      <c r="D108" s="1"/>
      <c r="E108" s="1" t="s">
        <v>23</v>
      </c>
      <c r="F108" s="4">
        <v>60023925.880000003</v>
      </c>
      <c r="G108" s="4">
        <v>0.40243888957295898</v>
      </c>
      <c r="H108" s="3">
        <v>22818163.936666701</v>
      </c>
      <c r="I108" s="3">
        <v>2.3764171795094402</v>
      </c>
      <c r="J108" s="4">
        <v>3293912.5433333302</v>
      </c>
      <c r="K108" s="4">
        <v>0.43734037142620202</v>
      </c>
      <c r="L108" s="3">
        <v>1436207.83</v>
      </c>
      <c r="M108" s="3">
        <v>2.0028797191833401</v>
      </c>
      <c r="N108">
        <f t="shared" si="1"/>
        <v>363.66493920538471</v>
      </c>
    </row>
    <row r="109" spans="1:14" x14ac:dyDescent="0.25">
      <c r="A109" s="1"/>
      <c r="B109" s="1" t="b">
        <v>0</v>
      </c>
      <c r="C109" s="1" t="s">
        <v>22</v>
      </c>
      <c r="D109" s="1"/>
      <c r="E109" s="1" t="s">
        <v>20</v>
      </c>
      <c r="F109" s="4">
        <v>55306081.329999998</v>
      </c>
      <c r="G109" s="4">
        <v>0.37750155643799599</v>
      </c>
      <c r="H109" s="3">
        <v>20699356.2533333</v>
      </c>
      <c r="I109" s="3">
        <v>0.72280523666518204</v>
      </c>
      <c r="J109" s="4">
        <v>3155408.06</v>
      </c>
      <c r="K109" s="4">
        <v>0.64746345698038599</v>
      </c>
      <c r="L109" s="3">
        <v>1390043</v>
      </c>
      <c r="M109" s="3">
        <v>0.24647377475496099</v>
      </c>
      <c r="N109">
        <f t="shared" si="1"/>
        <v>329.88431221267155</v>
      </c>
    </row>
    <row r="110" spans="1:14" x14ac:dyDescent="0.25">
      <c r="A110" s="1"/>
      <c r="B110" s="1" t="b">
        <v>0</v>
      </c>
      <c r="C110" s="1" t="s">
        <v>152</v>
      </c>
      <c r="D110" s="1"/>
      <c r="E110" s="1" t="s">
        <v>116</v>
      </c>
      <c r="F110" s="4">
        <v>47029667.719999999</v>
      </c>
      <c r="G110" s="4">
        <v>1.5682562278074199</v>
      </c>
      <c r="H110" s="3">
        <v>18410510.596666701</v>
      </c>
      <c r="I110" s="3">
        <v>0.771326645415362</v>
      </c>
      <c r="J110" s="4">
        <v>3254898.8566666702</v>
      </c>
      <c r="K110" s="4">
        <v>1.5503030276724299</v>
      </c>
      <c r="L110" s="3">
        <v>1382287.0366666701</v>
      </c>
      <c r="M110" s="3">
        <v>0.65211835930108697</v>
      </c>
      <c r="N110">
        <f t="shared" si="1"/>
        <v>293.39273160347483</v>
      </c>
    </row>
    <row r="111" spans="1:14" x14ac:dyDescent="0.25">
      <c r="A111" s="1"/>
      <c r="B111" s="1" t="b">
        <v>0</v>
      </c>
      <c r="C111" s="1" t="s">
        <v>36</v>
      </c>
      <c r="D111" s="1"/>
      <c r="E111" s="1" t="s">
        <v>148</v>
      </c>
      <c r="F111" s="4">
        <v>45770943.6133333</v>
      </c>
      <c r="G111" s="4">
        <v>0.68221596695849895</v>
      </c>
      <c r="H111" s="3">
        <v>17614422.3866667</v>
      </c>
      <c r="I111" s="3">
        <v>1.47706578602975</v>
      </c>
      <c r="J111" s="4">
        <v>3245348.3366666702</v>
      </c>
      <c r="K111" s="4">
        <v>0.69721593439392804</v>
      </c>
      <c r="L111" s="3">
        <v>1402333.19</v>
      </c>
      <c r="M111" s="3">
        <v>1.1765195049222701</v>
      </c>
      <c r="N111">
        <f t="shared" si="1"/>
        <v>280.70051838995727</v>
      </c>
    </row>
    <row r="112" spans="1:14" x14ac:dyDescent="0.25">
      <c r="A112" s="1"/>
      <c r="B112" s="1" t="b">
        <v>0</v>
      </c>
      <c r="C112" s="1" t="s">
        <v>75</v>
      </c>
      <c r="D112" s="1"/>
      <c r="E112" s="1" t="s">
        <v>80</v>
      </c>
      <c r="F112" s="4">
        <v>39550024.033333302</v>
      </c>
      <c r="G112" s="4">
        <v>0.37531539466457198</v>
      </c>
      <c r="H112" s="3">
        <v>15339717.356666701</v>
      </c>
      <c r="I112" s="3">
        <v>0.18460425107175699</v>
      </c>
      <c r="J112" s="4">
        <v>3314971.86333333</v>
      </c>
      <c r="K112" s="4">
        <v>0.536783003186734</v>
      </c>
      <c r="L112" s="3">
        <v>1398376.7533333299</v>
      </c>
      <c r="M112" s="3">
        <v>1.0597567114005699</v>
      </c>
      <c r="N112">
        <f t="shared" si="1"/>
        <v>244.43438496911327</v>
      </c>
    </row>
    <row r="113" spans="1:14" x14ac:dyDescent="0.25">
      <c r="A113" s="1"/>
      <c r="B113" s="1" t="b">
        <v>0</v>
      </c>
      <c r="C113" s="1" t="s">
        <v>5</v>
      </c>
      <c r="D113" s="1"/>
      <c r="E113" s="1" t="s">
        <v>33</v>
      </c>
      <c r="F113" s="4">
        <v>40272400.439999998</v>
      </c>
      <c r="G113" s="4">
        <v>2.4941375448846599</v>
      </c>
      <c r="H113" s="3">
        <v>16043621.1933333</v>
      </c>
      <c r="I113" s="3">
        <v>2.2111805040922401</v>
      </c>
      <c r="J113" s="4">
        <v>4277887.6233333303</v>
      </c>
      <c r="K113" s="4">
        <v>22.611533153586201</v>
      </c>
      <c r="L113" s="3">
        <v>1312256.0166666701</v>
      </c>
      <c r="M113" s="3">
        <v>2.39992119514649</v>
      </c>
      <c r="N113">
        <f t="shared" si="1"/>
        <v>255.65688200469367</v>
      </c>
    </row>
    <row r="114" spans="1:14" x14ac:dyDescent="0.25">
      <c r="A114" s="1"/>
      <c r="B114" s="1" t="b">
        <v>0</v>
      </c>
      <c r="C114" s="1" t="s">
        <v>105</v>
      </c>
      <c r="D114" s="1"/>
      <c r="E114" s="1" t="s">
        <v>87</v>
      </c>
      <c r="F114" s="4">
        <v>34002786.176666699</v>
      </c>
      <c r="G114" s="4">
        <v>1.6855179970888601</v>
      </c>
      <c r="H114" s="3">
        <v>13445547.41</v>
      </c>
      <c r="I114" s="3">
        <v>0.33845658660122702</v>
      </c>
      <c r="J114" s="4">
        <v>3267038.5866666702</v>
      </c>
      <c r="K114" s="4">
        <v>0.94489816292515705</v>
      </c>
      <c r="L114" s="3">
        <v>1399552.9133333301</v>
      </c>
      <c r="M114" s="3">
        <v>0.14197885476816499</v>
      </c>
      <c r="N114">
        <f t="shared" si="1"/>
        <v>214.23520788830839</v>
      </c>
    </row>
    <row r="115" spans="1:14" x14ac:dyDescent="0.25">
      <c r="A115" s="1"/>
      <c r="B115" s="1" t="b">
        <v>0</v>
      </c>
      <c r="C115" s="1" t="s">
        <v>14</v>
      </c>
      <c r="D115" s="1"/>
      <c r="E115" s="1" t="s">
        <v>54</v>
      </c>
      <c r="F115" s="4">
        <v>11302.13</v>
      </c>
      <c r="G115" s="4">
        <v>3.8012284135454699</v>
      </c>
      <c r="H115" s="3">
        <v>4297.45</v>
      </c>
      <c r="I115" s="3">
        <v>2.3319670762627198</v>
      </c>
      <c r="J115" s="4">
        <v>3203748.9133333298</v>
      </c>
      <c r="K115" s="4">
        <v>1.38620989327135</v>
      </c>
      <c r="L115" s="3">
        <v>1375297.13666667</v>
      </c>
      <c r="M115" s="3">
        <v>0.87539061750788905</v>
      </c>
      <c r="N115">
        <f t="shared" si="1"/>
        <v>-6.1660480718808856E-2</v>
      </c>
    </row>
    <row r="116" spans="1:14" x14ac:dyDescent="0.25">
      <c r="A116" s="1"/>
      <c r="B116" s="1" t="b">
        <v>0</v>
      </c>
      <c r="C116" s="1" t="s">
        <v>14</v>
      </c>
      <c r="D116" s="1"/>
      <c r="E116" s="1" t="s">
        <v>54</v>
      </c>
      <c r="F116" s="4">
        <v>7239.8333333333303</v>
      </c>
      <c r="G116" s="4">
        <v>17.731959358847799</v>
      </c>
      <c r="H116" s="3">
        <v>2093.0066666666698</v>
      </c>
      <c r="I116" s="3">
        <v>9.3548246577135608</v>
      </c>
      <c r="J116" s="4">
        <v>2834798.8466666699</v>
      </c>
      <c r="K116" s="4">
        <v>19.1691930997162</v>
      </c>
      <c r="L116" s="3">
        <v>1395353.9633333299</v>
      </c>
      <c r="M116" s="3">
        <v>1.3522505948044801</v>
      </c>
      <c r="N116">
        <f t="shared" si="1"/>
        <v>-9.6806416121851702E-2</v>
      </c>
    </row>
    <row r="117" spans="1:14" x14ac:dyDescent="0.25">
      <c r="A117" s="1"/>
      <c r="B117" s="1" t="b">
        <v>0</v>
      </c>
      <c r="C117" s="1" t="s">
        <v>111</v>
      </c>
      <c r="D117" s="1"/>
      <c r="E117" s="1" t="s">
        <v>62</v>
      </c>
      <c r="F117" s="4">
        <v>1618128.0166666701</v>
      </c>
      <c r="G117" s="4">
        <v>1.33544037834409</v>
      </c>
      <c r="H117" s="3">
        <v>584958.76666666695</v>
      </c>
      <c r="I117" s="3">
        <v>2.64237053497222</v>
      </c>
      <c r="J117" s="4">
        <v>2984323.04</v>
      </c>
      <c r="K117" s="4">
        <v>2.5966753807167899</v>
      </c>
      <c r="L117" s="3">
        <v>1532373.23</v>
      </c>
      <c r="M117" s="3">
        <v>15.717989875602299</v>
      </c>
      <c r="N117" s="5">
        <f t="shared" si="1"/>
        <v>9.1959533658361838</v>
      </c>
    </row>
    <row r="118" spans="1:14" x14ac:dyDescent="0.25">
      <c r="A118" s="1"/>
      <c r="B118" s="1" t="b">
        <v>0</v>
      </c>
      <c r="C118" s="1" t="s">
        <v>57</v>
      </c>
      <c r="D118" s="1"/>
      <c r="E118" s="1" t="s">
        <v>74</v>
      </c>
      <c r="F118" s="4">
        <v>27829775.16</v>
      </c>
      <c r="G118" s="4">
        <v>0.48867032978104502</v>
      </c>
      <c r="H118" s="3">
        <v>10888570.73</v>
      </c>
      <c r="I118" s="3">
        <v>1.14420892960031</v>
      </c>
      <c r="J118" s="4">
        <v>3204192</v>
      </c>
      <c r="K118" s="4">
        <v>0.27728126582113299</v>
      </c>
      <c r="L118" s="3">
        <v>1364670.5033333299</v>
      </c>
      <c r="M118" s="3">
        <v>1.0860621028898201</v>
      </c>
      <c r="N118" s="5">
        <f t="shared" si="1"/>
        <v>173.46875412490914</v>
      </c>
    </row>
    <row r="119" spans="1:14" x14ac:dyDescent="0.25">
      <c r="A119" s="1"/>
      <c r="B119" s="1" t="b">
        <v>0</v>
      </c>
      <c r="C119" s="1" t="s">
        <v>14</v>
      </c>
      <c r="D119" s="1"/>
      <c r="E119" s="1" t="s">
        <v>54</v>
      </c>
      <c r="F119" s="4">
        <v>5976.0633333333299</v>
      </c>
      <c r="G119" s="4">
        <v>3.00769118944193</v>
      </c>
      <c r="H119" s="3">
        <v>2344.9566666666701</v>
      </c>
      <c r="I119" s="3">
        <v>3.8805799051990499</v>
      </c>
      <c r="J119" s="4">
        <v>3215470.4133333298</v>
      </c>
      <c r="K119" s="4">
        <v>0.76577098542044397</v>
      </c>
      <c r="L119" s="3">
        <v>1387272.36666667</v>
      </c>
      <c r="M119" s="3">
        <v>0.56193499519131895</v>
      </c>
      <c r="N119">
        <f t="shared" si="1"/>
        <v>-9.278952065853896E-2</v>
      </c>
    </row>
    <row r="120" spans="1:14" x14ac:dyDescent="0.25">
      <c r="A120" s="1"/>
      <c r="B120" s="1" t="b">
        <v>0</v>
      </c>
      <c r="C120" s="1" t="s">
        <v>101</v>
      </c>
      <c r="D120" s="1"/>
      <c r="E120" s="1" t="s">
        <v>141</v>
      </c>
      <c r="F120" s="4">
        <v>33658092.880000003</v>
      </c>
      <c r="G120" s="4">
        <v>2.0027994473258501</v>
      </c>
      <c r="H120" s="3">
        <v>13185551.5666667</v>
      </c>
      <c r="I120" s="3">
        <v>0.84485467149087601</v>
      </c>
      <c r="J120" s="4">
        <v>3300342.1733333301</v>
      </c>
      <c r="K120" s="4">
        <v>1.7902921332309301</v>
      </c>
      <c r="L120" s="3">
        <v>1406905.2833333299</v>
      </c>
      <c r="M120" s="3">
        <v>0.91506814706315698</v>
      </c>
      <c r="N120">
        <f t="shared" si="1"/>
        <v>210.09003573682716</v>
      </c>
    </row>
    <row r="121" spans="1:14" x14ac:dyDescent="0.25">
      <c r="A121" s="1"/>
      <c r="B121" s="1" t="b">
        <v>0</v>
      </c>
      <c r="C121" s="1" t="s">
        <v>58</v>
      </c>
      <c r="D121" s="1"/>
      <c r="E121" s="1" t="s">
        <v>153</v>
      </c>
      <c r="F121" s="4">
        <v>34771876.703333303</v>
      </c>
      <c r="G121" s="4">
        <v>1.7281568107982399</v>
      </c>
      <c r="H121" s="3">
        <v>13250384.786666701</v>
      </c>
      <c r="I121" s="3">
        <v>1.75725258802836</v>
      </c>
      <c r="J121" s="4">
        <v>3404449.61333333</v>
      </c>
      <c r="K121" s="4">
        <v>0.78920893667422298</v>
      </c>
      <c r="L121" s="3">
        <v>1425075.9433333301</v>
      </c>
      <c r="M121" s="3">
        <v>0.67909615975258997</v>
      </c>
      <c r="N121">
        <f t="shared" si="1"/>
        <v>211.12368633134972</v>
      </c>
    </row>
    <row r="122" spans="1:14" x14ac:dyDescent="0.25">
      <c r="A122" s="1"/>
      <c r="B122" s="1" t="b">
        <v>0</v>
      </c>
      <c r="C122" s="1" t="s">
        <v>14</v>
      </c>
      <c r="D122" s="1"/>
      <c r="E122" s="1" t="s">
        <v>54</v>
      </c>
      <c r="F122" s="4">
        <v>6783.94333333333</v>
      </c>
      <c r="G122" s="4">
        <v>0.98776438961727298</v>
      </c>
      <c r="H122" s="3">
        <v>3122.96333333333</v>
      </c>
      <c r="I122" s="3">
        <v>2.8258713090856</v>
      </c>
      <c r="J122" s="4">
        <v>2933550.6733333301</v>
      </c>
      <c r="K122" s="4">
        <v>10.0068814649697</v>
      </c>
      <c r="L122" s="3">
        <v>1356920.8166666699</v>
      </c>
      <c r="M122" s="3">
        <v>0.77711480071022998</v>
      </c>
      <c r="N122">
        <f t="shared" si="1"/>
        <v>-8.0385585553318234E-2</v>
      </c>
    </row>
    <row r="123" spans="1:14" x14ac:dyDescent="0.25">
      <c r="A123" s="1"/>
      <c r="B123" s="1" t="b">
        <v>0</v>
      </c>
      <c r="C123" s="1" t="s">
        <v>14</v>
      </c>
      <c r="D123" s="1"/>
      <c r="E123" s="1" t="s">
        <v>54</v>
      </c>
      <c r="F123" s="4">
        <v>5309.0166666666701</v>
      </c>
      <c r="G123" s="4">
        <v>5.0260724526112401</v>
      </c>
      <c r="H123" s="3">
        <v>2015.22</v>
      </c>
      <c r="I123" s="3">
        <v>4.4581472687154697</v>
      </c>
      <c r="J123" s="4">
        <v>3213735.43</v>
      </c>
      <c r="K123" s="4">
        <v>0.451291831286111</v>
      </c>
      <c r="L123" s="3">
        <v>1382020.27</v>
      </c>
      <c r="M123" s="3">
        <v>0.354427624157444</v>
      </c>
      <c r="N123">
        <f t="shared" si="1"/>
        <v>-9.8046586427228022E-2</v>
      </c>
    </row>
    <row r="124" spans="1:14" x14ac:dyDescent="0.25">
      <c r="A124" s="1"/>
      <c r="B124" s="1" t="b">
        <v>0</v>
      </c>
      <c r="C124" s="1" t="s">
        <v>111</v>
      </c>
      <c r="D124" s="1"/>
      <c r="E124" s="1" t="s">
        <v>62</v>
      </c>
      <c r="F124" s="4">
        <v>1363653.86333333</v>
      </c>
      <c r="G124" s="4">
        <v>1.57204911719799</v>
      </c>
      <c r="H124" s="3">
        <v>545230.30000000005</v>
      </c>
      <c r="I124" s="3">
        <v>1.15265734598168</v>
      </c>
      <c r="J124" s="4">
        <v>3280406.44</v>
      </c>
      <c r="K124" s="4">
        <v>1.1582584834406</v>
      </c>
      <c r="L124" s="3">
        <v>1393828.98</v>
      </c>
      <c r="M124" s="3">
        <v>0.35060884827412397</v>
      </c>
      <c r="N124" s="5">
        <f t="shared" si="1"/>
        <v>8.5625534947597597</v>
      </c>
    </row>
    <row r="125" spans="1:14" x14ac:dyDescent="0.25">
      <c r="A125" s="1"/>
      <c r="B125" s="1" t="b">
        <v>0</v>
      </c>
      <c r="C125" s="1" t="s">
        <v>57</v>
      </c>
      <c r="D125" s="1"/>
      <c r="E125" s="1" t="s">
        <v>74</v>
      </c>
      <c r="F125" s="4">
        <v>29130693.940000001</v>
      </c>
      <c r="G125" s="4">
        <v>0.40896665794154402</v>
      </c>
      <c r="H125" s="3">
        <v>11267052.800000001</v>
      </c>
      <c r="I125" s="3">
        <v>0.44371548913147402</v>
      </c>
      <c r="J125" s="4">
        <v>3305180.31</v>
      </c>
      <c r="K125" s="4">
        <v>0.37547150258455397</v>
      </c>
      <c r="L125" s="3">
        <v>1406092.13333333</v>
      </c>
      <c r="M125" s="3">
        <v>0.91458183788101899</v>
      </c>
      <c r="N125" s="5">
        <f t="shared" si="1"/>
        <v>179.5029788120622</v>
      </c>
    </row>
    <row r="126" spans="1:14" x14ac:dyDescent="0.25">
      <c r="A126" s="1"/>
      <c r="B126" s="1" t="b">
        <v>0</v>
      </c>
      <c r="C126" s="1" t="s">
        <v>14</v>
      </c>
      <c r="D126" s="1"/>
      <c r="E126" s="1" t="s">
        <v>54</v>
      </c>
      <c r="F126" s="4">
        <v>5379.57</v>
      </c>
      <c r="G126" s="4">
        <v>3.6207822253261699</v>
      </c>
      <c r="H126" s="3">
        <v>2033.7266666666701</v>
      </c>
      <c r="I126" s="3">
        <v>9.32258868406762</v>
      </c>
      <c r="J126" s="4">
        <v>3306178.0833333302</v>
      </c>
      <c r="K126" s="4">
        <v>0.50138811073400502</v>
      </c>
      <c r="L126" s="3">
        <v>1400625.59333333</v>
      </c>
      <c r="M126" s="3">
        <v>0.63020343228637898</v>
      </c>
      <c r="N126">
        <f t="shared" si="1"/>
        <v>-9.7751530482102444E-2</v>
      </c>
    </row>
  </sheetData>
  <mergeCells count="5">
    <mergeCell ref="A1:E1"/>
    <mergeCell ref="F1:G1"/>
    <mergeCell ref="H1:I1"/>
    <mergeCell ref="J1:K1"/>
    <mergeCell ref="L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Q22" sqref="Q22"/>
    </sheetView>
  </sheetViews>
  <sheetFormatPr defaultRowHeight="15" x14ac:dyDescent="0.25"/>
  <cols>
    <col min="1" max="1" width="17.42578125" customWidth="1"/>
    <col min="2" max="2" width="14.42578125" customWidth="1"/>
  </cols>
  <sheetData>
    <row r="1" spans="1:15" x14ac:dyDescent="0.25">
      <c r="A1" s="6" t="s">
        <v>173</v>
      </c>
      <c r="B1" s="6" t="s">
        <v>174</v>
      </c>
      <c r="C1" s="6" t="s">
        <v>175</v>
      </c>
      <c r="D1" s="6" t="s">
        <v>177</v>
      </c>
      <c r="E1" s="6" t="s">
        <v>176</v>
      </c>
      <c r="F1" s="6" t="s">
        <v>178</v>
      </c>
      <c r="G1" s="6" t="s">
        <v>179</v>
      </c>
      <c r="H1" s="6" t="s">
        <v>180</v>
      </c>
    </row>
    <row r="2" spans="1:15" x14ac:dyDescent="0.25">
      <c r="A2" s="1" t="s">
        <v>61</v>
      </c>
      <c r="B2" s="6">
        <v>154.04707720808364</v>
      </c>
      <c r="C2" s="6">
        <v>1000</v>
      </c>
      <c r="D2" s="6">
        <f>B2*1000</f>
        <v>154047.07720808365</v>
      </c>
      <c r="E2" s="6">
        <f>D2/1000</f>
        <v>154.04707720808364</v>
      </c>
      <c r="F2" s="6">
        <f>E2*10</f>
        <v>1540.4707720808365</v>
      </c>
      <c r="G2" s="6"/>
      <c r="H2" s="6"/>
      <c r="N2" t="s">
        <v>183</v>
      </c>
    </row>
    <row r="3" spans="1:15" x14ac:dyDescent="0.25">
      <c r="A3" s="1" t="s">
        <v>17</v>
      </c>
      <c r="B3" s="6">
        <v>-6.9339481751763993E-2</v>
      </c>
      <c r="C3" s="6">
        <v>1000</v>
      </c>
      <c r="D3" s="6">
        <f t="shared" ref="D3:D45" si="0">B3*1000</f>
        <v>-69.339481751763998</v>
      </c>
      <c r="E3" s="6">
        <f t="shared" ref="E3:E45" si="1">D3/1000</f>
        <v>-6.9339481751763993E-2</v>
      </c>
      <c r="F3" s="6">
        <f>E3*0.046</f>
        <v>-3.1896161605811436E-3</v>
      </c>
      <c r="G3" s="6">
        <v>1</v>
      </c>
      <c r="H3" s="6">
        <f>G3*46</f>
        <v>46</v>
      </c>
      <c r="K3" t="s">
        <v>181</v>
      </c>
      <c r="L3" t="s">
        <v>182</v>
      </c>
      <c r="M3" t="s">
        <v>176</v>
      </c>
      <c r="N3" t="s">
        <v>178</v>
      </c>
      <c r="O3" t="s">
        <v>184</v>
      </c>
    </row>
    <row r="4" spans="1:15" x14ac:dyDescent="0.25">
      <c r="A4" s="1" t="s">
        <v>94</v>
      </c>
      <c r="B4" s="6">
        <v>-8.0267499402369158E-2</v>
      </c>
      <c r="C4" s="6">
        <v>1000</v>
      </c>
      <c r="D4" s="6">
        <f t="shared" si="0"/>
        <v>-80.267499402369154</v>
      </c>
      <c r="E4" s="6">
        <f t="shared" si="1"/>
        <v>-8.0267499402369158E-2</v>
      </c>
      <c r="F4" s="6">
        <f t="shared" ref="F4:F45" si="2">E4*0.046</f>
        <v>-3.6923049725089813E-3</v>
      </c>
      <c r="G4" s="6">
        <v>6</v>
      </c>
      <c r="H4" s="6">
        <f t="shared" ref="H4:H45" si="3">G4*46</f>
        <v>276</v>
      </c>
      <c r="K4">
        <v>220.935</v>
      </c>
      <c r="L4">
        <f>K4*1000</f>
        <v>220935</v>
      </c>
      <c r="M4">
        <f>L4/1000</f>
        <v>220.935</v>
      </c>
      <c r="N4">
        <f>M4*0.25</f>
        <v>55.233750000000001</v>
      </c>
      <c r="O4" s="10">
        <f>N4/12002.6</f>
        <v>4.6018154399880022E-3</v>
      </c>
    </row>
    <row r="5" spans="1:15" x14ac:dyDescent="0.25">
      <c r="A5" s="1" t="s">
        <v>25</v>
      </c>
      <c r="B5" s="6">
        <v>-8.6883246780042181E-2</v>
      </c>
      <c r="C5" s="6">
        <v>1000</v>
      </c>
      <c r="D5" s="6">
        <f t="shared" si="0"/>
        <v>-86.883246780042185</v>
      </c>
      <c r="E5" s="6">
        <f t="shared" si="1"/>
        <v>-8.6883246780042181E-2</v>
      </c>
      <c r="F5" s="6">
        <f t="shared" si="2"/>
        <v>-3.9966293518819401E-3</v>
      </c>
      <c r="G5" s="6">
        <v>11</v>
      </c>
      <c r="H5" s="6">
        <f t="shared" si="3"/>
        <v>506</v>
      </c>
    </row>
    <row r="6" spans="1:15" x14ac:dyDescent="0.25">
      <c r="A6" s="1" t="s">
        <v>166</v>
      </c>
      <c r="B6" s="6">
        <v>-8.9482098694402337E-2</v>
      </c>
      <c r="C6" s="6">
        <v>1000</v>
      </c>
      <c r="D6" s="6">
        <f t="shared" si="0"/>
        <v>-89.482098694402339</v>
      </c>
      <c r="E6" s="6">
        <f t="shared" si="1"/>
        <v>-8.9482098694402337E-2</v>
      </c>
      <c r="F6" s="6">
        <f t="shared" si="2"/>
        <v>-4.1161765399425074E-3</v>
      </c>
      <c r="G6" s="6">
        <v>16</v>
      </c>
      <c r="H6" s="6">
        <f t="shared" si="3"/>
        <v>736</v>
      </c>
      <c r="K6" t="s">
        <v>186</v>
      </c>
      <c r="N6" t="s">
        <v>187</v>
      </c>
    </row>
    <row r="7" spans="1:15" x14ac:dyDescent="0.25">
      <c r="A7" s="1" t="s">
        <v>106</v>
      </c>
      <c r="B7" s="6">
        <v>21.832993402810764</v>
      </c>
      <c r="C7" s="6">
        <v>1000</v>
      </c>
      <c r="D7" s="6">
        <f t="shared" si="0"/>
        <v>21832.993402810764</v>
      </c>
      <c r="E7" s="6">
        <f t="shared" si="1"/>
        <v>21.832993402810764</v>
      </c>
      <c r="F7" s="6">
        <f t="shared" si="2"/>
        <v>1.004317696529295</v>
      </c>
      <c r="G7" s="6">
        <v>21</v>
      </c>
      <c r="H7" s="6">
        <f t="shared" si="3"/>
        <v>966</v>
      </c>
      <c r="K7" t="s">
        <v>185</v>
      </c>
      <c r="L7" t="s">
        <v>182</v>
      </c>
      <c r="M7" t="s">
        <v>176</v>
      </c>
      <c r="N7" t="s">
        <v>178</v>
      </c>
      <c r="O7" t="s">
        <v>184</v>
      </c>
    </row>
    <row r="8" spans="1:15" x14ac:dyDescent="0.25">
      <c r="A8" s="1" t="s">
        <v>155</v>
      </c>
      <c r="B8" s="6">
        <v>63.442745967759599</v>
      </c>
      <c r="C8" s="6">
        <v>1000</v>
      </c>
      <c r="D8" s="6">
        <f t="shared" si="0"/>
        <v>63442.745967759598</v>
      </c>
      <c r="E8" s="6">
        <f t="shared" si="1"/>
        <v>63.442745967759599</v>
      </c>
      <c r="F8" s="6">
        <f t="shared" si="2"/>
        <v>2.9183663145169416</v>
      </c>
      <c r="G8" s="6">
        <v>26</v>
      </c>
      <c r="H8" s="6">
        <f t="shared" si="3"/>
        <v>1196</v>
      </c>
      <c r="K8">
        <v>212.39699999999999</v>
      </c>
      <c r="L8">
        <f>K8*1000</f>
        <v>212397</v>
      </c>
      <c r="M8">
        <f>L8/1000</f>
        <v>212.39699999999999</v>
      </c>
      <c r="N8">
        <f>M8*1</f>
        <v>212.39699999999999</v>
      </c>
      <c r="O8" s="10">
        <f>N8/12002.6</f>
        <v>1.7695915884891604E-2</v>
      </c>
    </row>
    <row r="9" spans="1:15" x14ac:dyDescent="0.25">
      <c r="A9" s="1" t="s">
        <v>55</v>
      </c>
      <c r="B9" s="6">
        <v>99.727346904071041</v>
      </c>
      <c r="C9" s="6">
        <v>1000</v>
      </c>
      <c r="D9" s="6">
        <f t="shared" si="0"/>
        <v>99727.346904071048</v>
      </c>
      <c r="E9" s="6">
        <f t="shared" si="1"/>
        <v>99.727346904071041</v>
      </c>
      <c r="F9" s="6">
        <f t="shared" si="2"/>
        <v>4.5874579575872678</v>
      </c>
      <c r="G9" s="6">
        <v>31</v>
      </c>
      <c r="H9" s="6">
        <f t="shared" si="3"/>
        <v>1426</v>
      </c>
    </row>
    <row r="10" spans="1:15" x14ac:dyDescent="0.25">
      <c r="A10" s="1" t="s">
        <v>99</v>
      </c>
      <c r="B10" s="6">
        <v>114.84836749628559</v>
      </c>
      <c r="C10" s="6">
        <v>1000</v>
      </c>
      <c r="D10" s="6">
        <f t="shared" si="0"/>
        <v>114848.36749628559</v>
      </c>
      <c r="E10" s="6">
        <f t="shared" si="1"/>
        <v>114.84836749628559</v>
      </c>
      <c r="F10" s="6">
        <f t="shared" si="2"/>
        <v>5.2830249048291371</v>
      </c>
      <c r="G10" s="6">
        <v>36</v>
      </c>
      <c r="H10" s="6">
        <f t="shared" si="3"/>
        <v>1656</v>
      </c>
    </row>
    <row r="11" spans="1:15" x14ac:dyDescent="0.25">
      <c r="A11" s="1" t="s">
        <v>9</v>
      </c>
      <c r="B11" s="6">
        <v>130.35022448150784</v>
      </c>
      <c r="C11" s="6">
        <v>1000</v>
      </c>
      <c r="D11" s="6">
        <f t="shared" si="0"/>
        <v>130350.22448150783</v>
      </c>
      <c r="E11" s="6">
        <f t="shared" si="1"/>
        <v>130.35022448150784</v>
      </c>
      <c r="F11" s="6">
        <f t="shared" si="2"/>
        <v>5.9961103261493607</v>
      </c>
      <c r="G11" s="6">
        <v>42</v>
      </c>
      <c r="H11" s="6">
        <f t="shared" si="3"/>
        <v>1932</v>
      </c>
    </row>
    <row r="12" spans="1:15" x14ac:dyDescent="0.25">
      <c r="A12" s="1" t="s">
        <v>107</v>
      </c>
      <c r="B12" s="6">
        <v>136.3264916142121</v>
      </c>
      <c r="C12" s="6">
        <v>1000</v>
      </c>
      <c r="D12" s="6">
        <f t="shared" si="0"/>
        <v>136326.49161421211</v>
      </c>
      <c r="E12" s="6">
        <f t="shared" si="1"/>
        <v>136.3264916142121</v>
      </c>
      <c r="F12" s="6">
        <f t="shared" si="2"/>
        <v>6.271018614253757</v>
      </c>
      <c r="G12" s="6">
        <v>46</v>
      </c>
      <c r="H12" s="6">
        <f t="shared" si="3"/>
        <v>2116</v>
      </c>
    </row>
    <row r="13" spans="1:15" x14ac:dyDescent="0.25">
      <c r="A13" s="1" t="s">
        <v>100</v>
      </c>
      <c r="B13" s="6">
        <v>144.07103954858204</v>
      </c>
      <c r="C13" s="6">
        <v>1000</v>
      </c>
      <c r="D13" s="6">
        <f t="shared" si="0"/>
        <v>144071.03954858205</v>
      </c>
      <c r="E13" s="6">
        <f t="shared" si="1"/>
        <v>144.07103954858204</v>
      </c>
      <c r="F13" s="6">
        <f t="shared" si="2"/>
        <v>6.6272678192347731</v>
      </c>
      <c r="G13" s="6">
        <v>51</v>
      </c>
      <c r="H13" s="6">
        <f t="shared" si="3"/>
        <v>2346</v>
      </c>
    </row>
    <row r="14" spans="1:15" x14ac:dyDescent="0.25">
      <c r="A14" s="1" t="s">
        <v>135</v>
      </c>
      <c r="B14" s="6">
        <v>144.83187648447074</v>
      </c>
      <c r="C14" s="6">
        <v>1000</v>
      </c>
      <c r="D14" s="6">
        <f t="shared" si="0"/>
        <v>144831.87648447073</v>
      </c>
      <c r="E14" s="6">
        <f t="shared" si="1"/>
        <v>144.83187648447074</v>
      </c>
      <c r="F14" s="6">
        <f t="shared" si="2"/>
        <v>6.6622663182856536</v>
      </c>
      <c r="G14" s="6">
        <v>56</v>
      </c>
      <c r="H14" s="6">
        <f t="shared" si="3"/>
        <v>2576</v>
      </c>
    </row>
    <row r="15" spans="1:15" x14ac:dyDescent="0.25">
      <c r="A15" s="1" t="s">
        <v>151</v>
      </c>
      <c r="B15" s="6">
        <v>156.01683498491829</v>
      </c>
      <c r="C15" s="6">
        <v>1000</v>
      </c>
      <c r="D15" s="6">
        <f t="shared" si="0"/>
        <v>156016.8349849183</v>
      </c>
      <c r="E15" s="6">
        <f t="shared" si="1"/>
        <v>156.01683498491829</v>
      </c>
      <c r="F15" s="6">
        <f t="shared" si="2"/>
        <v>7.1767744093062413</v>
      </c>
      <c r="G15" s="6">
        <v>61</v>
      </c>
      <c r="H15" s="6">
        <f t="shared" si="3"/>
        <v>2806</v>
      </c>
    </row>
    <row r="16" spans="1:15" x14ac:dyDescent="0.25">
      <c r="A16" s="1" t="s">
        <v>95</v>
      </c>
      <c r="B16" s="6">
        <v>164.93822083716003</v>
      </c>
      <c r="C16" s="6">
        <v>1000</v>
      </c>
      <c r="D16" s="6">
        <f t="shared" si="0"/>
        <v>164938.22083716004</v>
      </c>
      <c r="E16" s="6">
        <f t="shared" si="1"/>
        <v>164.93822083716003</v>
      </c>
      <c r="F16" s="6">
        <f t="shared" si="2"/>
        <v>7.5871581585093617</v>
      </c>
      <c r="G16" s="6">
        <v>66</v>
      </c>
      <c r="H16" s="6">
        <f t="shared" si="3"/>
        <v>3036</v>
      </c>
    </row>
    <row r="17" spans="1:8" x14ac:dyDescent="0.25">
      <c r="A17" s="1" t="s">
        <v>42</v>
      </c>
      <c r="B17" s="6">
        <v>171.52058427147981</v>
      </c>
      <c r="C17" s="6">
        <v>1000</v>
      </c>
      <c r="D17" s="6">
        <f t="shared" si="0"/>
        <v>171520.58427147981</v>
      </c>
      <c r="E17" s="6">
        <f t="shared" si="1"/>
        <v>171.52058427147981</v>
      </c>
      <c r="F17" s="6">
        <f t="shared" si="2"/>
        <v>7.8899468764880707</v>
      </c>
      <c r="G17" s="6">
        <v>71</v>
      </c>
      <c r="H17" s="6">
        <f t="shared" si="3"/>
        <v>3266</v>
      </c>
    </row>
    <row r="18" spans="1:8" x14ac:dyDescent="0.25">
      <c r="A18" s="1" t="s">
        <v>31</v>
      </c>
      <c r="B18" s="6">
        <v>153.61828933473745</v>
      </c>
      <c r="C18" s="6">
        <v>1000</v>
      </c>
      <c r="D18" s="6">
        <f t="shared" si="0"/>
        <v>153618.28933473746</v>
      </c>
      <c r="E18" s="6">
        <f t="shared" si="1"/>
        <v>153.61828933473745</v>
      </c>
      <c r="F18" s="6">
        <f t="shared" si="2"/>
        <v>7.0664413093979226</v>
      </c>
      <c r="G18" s="6">
        <v>73</v>
      </c>
      <c r="H18" s="6">
        <f t="shared" si="3"/>
        <v>3358</v>
      </c>
    </row>
    <row r="19" spans="1:8" x14ac:dyDescent="0.25">
      <c r="A19" s="1" t="s">
        <v>108</v>
      </c>
      <c r="B19" s="6">
        <v>157.17014649583763</v>
      </c>
      <c r="C19" s="6">
        <v>1000</v>
      </c>
      <c r="D19" s="6">
        <f t="shared" si="0"/>
        <v>157170.14649583763</v>
      </c>
      <c r="E19" s="6">
        <f t="shared" si="1"/>
        <v>157.17014649583763</v>
      </c>
      <c r="F19" s="6">
        <f t="shared" si="2"/>
        <v>7.2298267388085309</v>
      </c>
      <c r="G19" s="6">
        <v>78</v>
      </c>
      <c r="H19" s="6">
        <f t="shared" si="3"/>
        <v>3588</v>
      </c>
    </row>
    <row r="20" spans="1:8" x14ac:dyDescent="0.25">
      <c r="A20" s="1" t="s">
        <v>144</v>
      </c>
      <c r="B20" s="6">
        <v>153.0319513652052</v>
      </c>
      <c r="C20" s="6">
        <v>1000</v>
      </c>
      <c r="D20" s="6">
        <f t="shared" si="0"/>
        <v>153031.9513652052</v>
      </c>
      <c r="E20" s="6">
        <f t="shared" si="1"/>
        <v>153.0319513652052</v>
      </c>
      <c r="F20" s="6">
        <f t="shared" si="2"/>
        <v>7.0394697627994391</v>
      </c>
      <c r="G20" s="6">
        <v>82</v>
      </c>
      <c r="H20" s="6">
        <f t="shared" si="3"/>
        <v>3772</v>
      </c>
    </row>
    <row r="21" spans="1:8" x14ac:dyDescent="0.25">
      <c r="A21" s="1" t="s">
        <v>67</v>
      </c>
      <c r="B21" s="6">
        <v>150.80600589646312</v>
      </c>
      <c r="C21" s="6">
        <v>1000</v>
      </c>
      <c r="D21" s="6">
        <f t="shared" si="0"/>
        <v>150806.00589646312</v>
      </c>
      <c r="E21" s="6">
        <f t="shared" si="1"/>
        <v>150.80600589646312</v>
      </c>
      <c r="F21" s="6">
        <f t="shared" si="2"/>
        <v>6.9370762712373031</v>
      </c>
      <c r="G21" s="6">
        <v>87</v>
      </c>
      <c r="H21" s="6">
        <f t="shared" si="3"/>
        <v>4002</v>
      </c>
    </row>
    <row r="22" spans="1:8" x14ac:dyDescent="0.25">
      <c r="A22" s="1" t="s">
        <v>133</v>
      </c>
      <c r="B22" s="6">
        <v>150.13688315782576</v>
      </c>
      <c r="C22" s="6">
        <v>1000</v>
      </c>
      <c r="D22" s="6">
        <f t="shared" si="0"/>
        <v>150136.88315782577</v>
      </c>
      <c r="E22" s="6">
        <f t="shared" si="1"/>
        <v>150.13688315782576</v>
      </c>
      <c r="F22" s="6">
        <f t="shared" si="2"/>
        <v>6.9062966252599853</v>
      </c>
      <c r="G22" s="6">
        <v>92</v>
      </c>
      <c r="H22" s="6">
        <f t="shared" si="3"/>
        <v>4232</v>
      </c>
    </row>
    <row r="23" spans="1:8" x14ac:dyDescent="0.25">
      <c r="A23" s="1" t="s">
        <v>110</v>
      </c>
      <c r="B23" s="6">
        <v>150.58467737449024</v>
      </c>
      <c r="C23" s="6">
        <v>1000</v>
      </c>
      <c r="D23" s="6">
        <f t="shared" si="0"/>
        <v>150584.67737449025</v>
      </c>
      <c r="E23" s="6">
        <f t="shared" si="1"/>
        <v>150.58467737449024</v>
      </c>
      <c r="F23" s="6">
        <f t="shared" si="2"/>
        <v>6.9268951592265511</v>
      </c>
      <c r="G23" s="6">
        <v>97</v>
      </c>
      <c r="H23" s="6">
        <f t="shared" si="3"/>
        <v>4462</v>
      </c>
    </row>
    <row r="24" spans="1:8" x14ac:dyDescent="0.25">
      <c r="A24" s="1" t="s">
        <v>44</v>
      </c>
      <c r="B24" s="6">
        <v>143.18784856678013</v>
      </c>
      <c r="C24" s="6">
        <v>1000</v>
      </c>
      <c r="D24" s="6">
        <f t="shared" si="0"/>
        <v>143187.84856678013</v>
      </c>
      <c r="E24" s="6">
        <f t="shared" si="1"/>
        <v>143.18784856678013</v>
      </c>
      <c r="F24" s="6">
        <f t="shared" si="2"/>
        <v>6.5866410340718859</v>
      </c>
      <c r="G24" s="6">
        <v>102</v>
      </c>
      <c r="H24" s="6">
        <f t="shared" si="3"/>
        <v>4692</v>
      </c>
    </row>
    <row r="25" spans="1:8" x14ac:dyDescent="0.25">
      <c r="A25" s="1" t="s">
        <v>19</v>
      </c>
      <c r="B25" s="6">
        <v>151.50363830950991</v>
      </c>
      <c r="C25" s="6">
        <v>1000</v>
      </c>
      <c r="D25" s="6">
        <f t="shared" si="0"/>
        <v>151503.6383095099</v>
      </c>
      <c r="E25" s="6">
        <f t="shared" si="1"/>
        <v>151.50363830950991</v>
      </c>
      <c r="F25" s="6">
        <f t="shared" si="2"/>
        <v>6.9691673622374557</v>
      </c>
      <c r="G25" s="6">
        <v>107</v>
      </c>
      <c r="H25" s="6">
        <f t="shared" si="3"/>
        <v>4922</v>
      </c>
    </row>
    <row r="26" spans="1:8" x14ac:dyDescent="0.25">
      <c r="A26" s="1" t="s">
        <v>2</v>
      </c>
      <c r="B26" s="6">
        <v>154.46825139447421</v>
      </c>
      <c r="C26" s="6">
        <v>1000</v>
      </c>
      <c r="D26" s="6">
        <f t="shared" si="0"/>
        <v>154468.25139447421</v>
      </c>
      <c r="E26" s="6">
        <f t="shared" si="1"/>
        <v>154.46825139447421</v>
      </c>
      <c r="F26" s="6">
        <f t="shared" si="2"/>
        <v>7.1055395641458139</v>
      </c>
      <c r="G26" s="6">
        <v>112</v>
      </c>
      <c r="H26" s="6">
        <f t="shared" si="3"/>
        <v>5152</v>
      </c>
    </row>
    <row r="27" spans="1:8" x14ac:dyDescent="0.25">
      <c r="A27" s="1" t="s">
        <v>132</v>
      </c>
      <c r="B27" s="6">
        <v>151.68721417884109</v>
      </c>
      <c r="C27" s="6">
        <v>1000</v>
      </c>
      <c r="D27" s="6">
        <f t="shared" si="0"/>
        <v>151687.2141788411</v>
      </c>
      <c r="E27" s="6">
        <f t="shared" si="1"/>
        <v>151.68721417884109</v>
      </c>
      <c r="F27" s="6">
        <f t="shared" si="2"/>
        <v>6.9776118522266897</v>
      </c>
      <c r="G27" s="6">
        <v>117</v>
      </c>
      <c r="H27" s="6">
        <f t="shared" si="3"/>
        <v>5382</v>
      </c>
    </row>
    <row r="28" spans="1:8" x14ac:dyDescent="0.25">
      <c r="A28" s="1" t="s">
        <v>157</v>
      </c>
      <c r="B28" s="6">
        <v>153.04419294513897</v>
      </c>
      <c r="C28" s="6">
        <v>1000</v>
      </c>
      <c r="D28" s="6">
        <f t="shared" si="0"/>
        <v>153044.19294513899</v>
      </c>
      <c r="E28" s="6">
        <f t="shared" si="1"/>
        <v>153.04419294513897</v>
      </c>
      <c r="F28" s="6">
        <f t="shared" si="2"/>
        <v>7.0400328754763928</v>
      </c>
      <c r="G28" s="6">
        <v>122</v>
      </c>
      <c r="H28" s="6">
        <f t="shared" si="3"/>
        <v>5612</v>
      </c>
    </row>
    <row r="29" spans="1:8" x14ac:dyDescent="0.25">
      <c r="A29" s="1" t="s">
        <v>39</v>
      </c>
      <c r="B29" s="6">
        <v>138.07681880368645</v>
      </c>
      <c r="C29" s="6">
        <v>1000</v>
      </c>
      <c r="D29" s="6">
        <f t="shared" si="0"/>
        <v>138076.81880368644</v>
      </c>
      <c r="E29" s="6">
        <f t="shared" si="1"/>
        <v>138.07681880368645</v>
      </c>
      <c r="F29" s="6">
        <f t="shared" si="2"/>
        <v>6.3515336649695762</v>
      </c>
      <c r="G29" s="6">
        <v>127</v>
      </c>
      <c r="H29" s="6">
        <f t="shared" si="3"/>
        <v>5842</v>
      </c>
    </row>
    <row r="30" spans="1:8" x14ac:dyDescent="0.25">
      <c r="A30" s="1" t="s">
        <v>32</v>
      </c>
      <c r="B30" s="6">
        <v>138.87913294208303</v>
      </c>
      <c r="C30" s="6">
        <v>1000</v>
      </c>
      <c r="D30" s="6">
        <f t="shared" si="0"/>
        <v>138879.13294208303</v>
      </c>
      <c r="E30" s="6">
        <f t="shared" si="1"/>
        <v>138.87913294208303</v>
      </c>
      <c r="F30" s="6">
        <f t="shared" si="2"/>
        <v>6.3884401153358192</v>
      </c>
      <c r="G30" s="6">
        <v>132</v>
      </c>
      <c r="H30" s="6">
        <f t="shared" si="3"/>
        <v>6072</v>
      </c>
    </row>
    <row r="31" spans="1:8" x14ac:dyDescent="0.25">
      <c r="A31" s="1" t="s">
        <v>26</v>
      </c>
      <c r="B31" s="6">
        <v>150.37340201228469</v>
      </c>
      <c r="C31" s="6">
        <v>1000</v>
      </c>
      <c r="D31" s="6">
        <f t="shared" si="0"/>
        <v>150373.4020122847</v>
      </c>
      <c r="E31" s="6">
        <f t="shared" si="1"/>
        <v>150.37340201228469</v>
      </c>
      <c r="F31" s="6">
        <f t="shared" si="2"/>
        <v>6.9171764925650958</v>
      </c>
      <c r="G31" s="6">
        <v>137</v>
      </c>
      <c r="H31" s="6">
        <f t="shared" si="3"/>
        <v>6302</v>
      </c>
    </row>
    <row r="32" spans="1:8" x14ac:dyDescent="0.25">
      <c r="A32" s="1" t="s">
        <v>159</v>
      </c>
      <c r="B32" s="6">
        <v>143.21946100529289</v>
      </c>
      <c r="C32" s="6">
        <v>1000</v>
      </c>
      <c r="D32" s="6">
        <f t="shared" si="0"/>
        <v>143219.46100529289</v>
      </c>
      <c r="E32" s="6">
        <f t="shared" si="1"/>
        <v>143.21946100529289</v>
      </c>
      <c r="F32" s="6">
        <f t="shared" si="2"/>
        <v>6.588095206243473</v>
      </c>
      <c r="G32" s="6">
        <v>142</v>
      </c>
      <c r="H32" s="6">
        <f t="shared" si="3"/>
        <v>6532</v>
      </c>
    </row>
    <row r="33" spans="1:8" x14ac:dyDescent="0.25">
      <c r="A33" s="1" t="s">
        <v>38</v>
      </c>
      <c r="B33" s="6">
        <v>147.88669436845981</v>
      </c>
      <c r="C33" s="6">
        <v>1000</v>
      </c>
      <c r="D33" s="6">
        <f t="shared" si="0"/>
        <v>147886.69436845981</v>
      </c>
      <c r="E33" s="6">
        <f t="shared" si="1"/>
        <v>147.88669436845981</v>
      </c>
      <c r="F33" s="6">
        <f t="shared" si="2"/>
        <v>6.802787940949151</v>
      </c>
      <c r="G33" s="6">
        <v>147</v>
      </c>
      <c r="H33" s="6">
        <f t="shared" si="3"/>
        <v>6762</v>
      </c>
    </row>
    <row r="34" spans="1:8" x14ac:dyDescent="0.25">
      <c r="A34" s="1" t="s">
        <v>11</v>
      </c>
      <c r="B34" s="6">
        <v>154.10873911764756</v>
      </c>
      <c r="C34" s="6">
        <v>1000</v>
      </c>
      <c r="D34" s="6">
        <f t="shared" si="0"/>
        <v>154108.73911764755</v>
      </c>
      <c r="E34" s="6">
        <f t="shared" si="1"/>
        <v>154.10873911764756</v>
      </c>
      <c r="F34" s="6">
        <f t="shared" si="2"/>
        <v>7.0890019994117877</v>
      </c>
      <c r="G34" s="6">
        <v>152</v>
      </c>
      <c r="H34" s="6">
        <f t="shared" si="3"/>
        <v>6992</v>
      </c>
    </row>
    <row r="35" spans="1:8" x14ac:dyDescent="0.25">
      <c r="A35" s="1" t="s">
        <v>15</v>
      </c>
      <c r="B35" s="6">
        <v>149.51345322288356</v>
      </c>
      <c r="C35" s="6">
        <v>1000</v>
      </c>
      <c r="D35" s="6">
        <f t="shared" si="0"/>
        <v>149513.45322288355</v>
      </c>
      <c r="E35" s="6">
        <f t="shared" si="1"/>
        <v>149.51345322288356</v>
      </c>
      <c r="F35" s="6">
        <f t="shared" si="2"/>
        <v>6.8776188482526432</v>
      </c>
      <c r="G35" s="6">
        <v>157</v>
      </c>
      <c r="H35" s="6">
        <f t="shared" si="3"/>
        <v>7222</v>
      </c>
    </row>
    <row r="36" spans="1:8" x14ac:dyDescent="0.25">
      <c r="A36" s="1" t="s">
        <v>168</v>
      </c>
      <c r="B36" s="6">
        <v>151.7390738749946</v>
      </c>
      <c r="C36" s="6">
        <v>1000</v>
      </c>
      <c r="D36" s="6">
        <f t="shared" si="0"/>
        <v>151739.07387499459</v>
      </c>
      <c r="E36" s="6">
        <f t="shared" si="1"/>
        <v>151.7390738749946</v>
      </c>
      <c r="F36" s="6">
        <f t="shared" si="2"/>
        <v>6.9799973982497514</v>
      </c>
      <c r="G36" s="6">
        <v>162</v>
      </c>
      <c r="H36" s="6">
        <f t="shared" si="3"/>
        <v>7452</v>
      </c>
    </row>
    <row r="37" spans="1:8" x14ac:dyDescent="0.25">
      <c r="A37" s="1" t="s">
        <v>118</v>
      </c>
      <c r="B37" s="6">
        <v>151.21935987799387</v>
      </c>
      <c r="C37" s="6">
        <v>1000</v>
      </c>
      <c r="D37" s="6">
        <f t="shared" si="0"/>
        <v>151219.35987799388</v>
      </c>
      <c r="E37" s="6">
        <f t="shared" si="1"/>
        <v>151.21935987799387</v>
      </c>
      <c r="F37" s="6">
        <f t="shared" si="2"/>
        <v>6.9560905543877176</v>
      </c>
      <c r="G37" s="6">
        <v>167</v>
      </c>
      <c r="H37" s="6">
        <f t="shared" si="3"/>
        <v>7682</v>
      </c>
    </row>
    <row r="38" spans="1:8" x14ac:dyDescent="0.25">
      <c r="A38" s="1" t="s">
        <v>72</v>
      </c>
      <c r="B38" s="6">
        <v>158.04663266077975</v>
      </c>
      <c r="C38" s="6">
        <v>1000</v>
      </c>
      <c r="D38" s="6">
        <f t="shared" si="0"/>
        <v>158046.63266077975</v>
      </c>
      <c r="E38" s="6">
        <f t="shared" si="1"/>
        <v>158.04663266077975</v>
      </c>
      <c r="F38" s="6">
        <f t="shared" si="2"/>
        <v>7.2701451023958681</v>
      </c>
      <c r="G38" s="6">
        <v>172</v>
      </c>
      <c r="H38" s="6">
        <f t="shared" si="3"/>
        <v>7912</v>
      </c>
    </row>
    <row r="39" spans="1:8" x14ac:dyDescent="0.25">
      <c r="A39" s="1" t="s">
        <v>119</v>
      </c>
      <c r="B39" s="6">
        <v>144.52882235495363</v>
      </c>
      <c r="C39" s="6">
        <v>1000</v>
      </c>
      <c r="D39" s="6">
        <f t="shared" si="0"/>
        <v>144528.82235495362</v>
      </c>
      <c r="E39" s="6">
        <f t="shared" si="1"/>
        <v>144.52882235495363</v>
      </c>
      <c r="F39" s="6">
        <f t="shared" si="2"/>
        <v>6.6483258283278666</v>
      </c>
      <c r="G39" s="6">
        <v>177</v>
      </c>
      <c r="H39" s="6">
        <f t="shared" si="3"/>
        <v>8142</v>
      </c>
    </row>
    <row r="40" spans="1:8" x14ac:dyDescent="0.25">
      <c r="A40" s="1" t="s">
        <v>156</v>
      </c>
      <c r="B40" s="6">
        <v>163.41480872873771</v>
      </c>
      <c r="C40" s="6">
        <v>1000</v>
      </c>
      <c r="D40" s="6">
        <f t="shared" si="0"/>
        <v>163414.8087287377</v>
      </c>
      <c r="E40" s="6">
        <f t="shared" si="1"/>
        <v>163.41480872873771</v>
      </c>
      <c r="F40" s="6">
        <f t="shared" si="2"/>
        <v>7.5170812015219344</v>
      </c>
      <c r="G40" s="6">
        <v>182</v>
      </c>
      <c r="H40" s="6">
        <f t="shared" si="3"/>
        <v>8372</v>
      </c>
    </row>
    <row r="41" spans="1:8" x14ac:dyDescent="0.25">
      <c r="A41" s="1" t="s">
        <v>27</v>
      </c>
      <c r="B41" s="6">
        <v>159.05144143037816</v>
      </c>
      <c r="C41" s="6">
        <v>1000</v>
      </c>
      <c r="D41" s="6">
        <f t="shared" si="0"/>
        <v>159051.44143037815</v>
      </c>
      <c r="E41" s="6">
        <f t="shared" si="1"/>
        <v>159.05144143037816</v>
      </c>
      <c r="F41" s="6">
        <f t="shared" si="2"/>
        <v>7.3163663057973958</v>
      </c>
      <c r="G41" s="6">
        <v>187</v>
      </c>
      <c r="H41" s="6">
        <f t="shared" si="3"/>
        <v>8602</v>
      </c>
    </row>
    <row r="42" spans="1:8" x14ac:dyDescent="0.25">
      <c r="A42" s="1" t="s">
        <v>77</v>
      </c>
      <c r="B42" s="6">
        <v>152.61685367318896</v>
      </c>
      <c r="C42" s="6">
        <v>1000</v>
      </c>
      <c r="D42" s="6">
        <f t="shared" si="0"/>
        <v>152616.85367318895</v>
      </c>
      <c r="E42" s="6">
        <f t="shared" si="1"/>
        <v>152.61685367318896</v>
      </c>
      <c r="F42" s="6">
        <f t="shared" si="2"/>
        <v>7.0203752689666921</v>
      </c>
      <c r="G42" s="6">
        <v>192</v>
      </c>
      <c r="H42" s="6">
        <f t="shared" si="3"/>
        <v>8832</v>
      </c>
    </row>
    <row r="43" spans="1:8" x14ac:dyDescent="0.25">
      <c r="A43" s="1" t="s">
        <v>134</v>
      </c>
      <c r="B43" s="6">
        <v>151.62455767777649</v>
      </c>
      <c r="C43" s="6">
        <v>1000</v>
      </c>
      <c r="D43" s="6">
        <f t="shared" si="0"/>
        <v>151624.55767777649</v>
      </c>
      <c r="E43" s="6">
        <f t="shared" si="1"/>
        <v>151.62455767777649</v>
      </c>
      <c r="F43" s="6">
        <f t="shared" si="2"/>
        <v>6.974729653177719</v>
      </c>
      <c r="G43" s="6">
        <v>197</v>
      </c>
      <c r="H43" s="6">
        <f t="shared" si="3"/>
        <v>9062</v>
      </c>
    </row>
    <row r="44" spans="1:8" x14ac:dyDescent="0.25">
      <c r="A44" s="1" t="s">
        <v>121</v>
      </c>
      <c r="B44" s="6">
        <v>170.91580833459</v>
      </c>
      <c r="C44" s="6">
        <v>1000</v>
      </c>
      <c r="D44" s="6">
        <f t="shared" si="0"/>
        <v>170915.80833458999</v>
      </c>
      <c r="E44" s="6">
        <f t="shared" si="1"/>
        <v>170.91580833459</v>
      </c>
      <c r="F44" s="6">
        <f t="shared" si="2"/>
        <v>7.8621271833911397</v>
      </c>
      <c r="G44" s="6">
        <v>202</v>
      </c>
      <c r="H44" s="6">
        <f t="shared" si="3"/>
        <v>9292</v>
      </c>
    </row>
    <row r="45" spans="1:8" x14ac:dyDescent="0.25">
      <c r="A45" s="1" t="s">
        <v>35</v>
      </c>
      <c r="B45" s="6">
        <v>150.2450221183077</v>
      </c>
      <c r="C45" s="6">
        <v>1000</v>
      </c>
      <c r="D45" s="6">
        <f t="shared" si="0"/>
        <v>150245.02211830771</v>
      </c>
      <c r="E45" s="6">
        <f t="shared" si="1"/>
        <v>150.2450221183077</v>
      </c>
      <c r="F45" s="6">
        <f t="shared" si="2"/>
        <v>6.9112710174421546</v>
      </c>
      <c r="G45" s="6">
        <v>207</v>
      </c>
      <c r="H45" s="6">
        <f t="shared" si="3"/>
        <v>9522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2" workbookViewId="0">
      <selection activeCell="I38" sqref="I3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</vt:lpstr>
      <vt:lpstr>data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cp:lastPrinted>2015-04-07T19:28:30Z</cp:lastPrinted>
  <dcterms:created xsi:type="dcterms:W3CDTF">2015-04-07T15:36:51Z</dcterms:created>
  <dcterms:modified xsi:type="dcterms:W3CDTF">2015-04-13T16:35:00Z</dcterms:modified>
</cp:coreProperties>
</file>